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dresslerr\Downloads\"/>
    </mc:Choice>
  </mc:AlternateContent>
  <xr:revisionPtr revIDLastSave="0" documentId="8_{85C8EE23-5960-418F-99A8-47EB78628E77}" xr6:coauthVersionLast="47" xr6:coauthVersionMax="47" xr10:uidLastSave="{00000000-0000-0000-0000-000000000000}"/>
  <bookViews>
    <workbookView xWindow="-108" yWindow="-108" windowWidth="23256" windowHeight="13896" tabRatio="754" activeTab="1" xr2:uid="{00000000-000D-0000-FFFF-FFFF00000000}"/>
  </bookViews>
  <sheets>
    <sheet name="Pay Application" sheetId="1" r:id="rId1"/>
    <sheet name="Schedule of Values" sheetId="9" r:id="rId2"/>
    <sheet name="Stored Materials" sheetId="8" r:id="rId3"/>
    <sheet name="Statement of Satisfaction" sheetId="16" r:id="rId4"/>
    <sheet name="Affidavit of Payment" sheetId="17" r:id="rId5"/>
    <sheet name="Attachment 1" sheetId="4" r:id="rId6"/>
    <sheet name="Attachment 2" sheetId="14" r:id="rId7"/>
    <sheet name="Consent of Surety" sheetId="18" r:id="rId8"/>
  </sheets>
  <definedNames>
    <definedName name="_xlnm.Print_Area" localSheetId="1">'Schedule of Values'!$A$1:$S$58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5" i="9" l="1"/>
  <c r="L54" i="9"/>
  <c r="L53" i="9"/>
  <c r="L52" i="9"/>
  <c r="K55" i="9"/>
  <c r="K54" i="9"/>
  <c r="K53" i="9"/>
  <c r="K52" i="9"/>
  <c r="J55" i="9"/>
  <c r="J54" i="9"/>
  <c r="J53" i="9"/>
  <c r="J52" i="9"/>
  <c r="I53" i="9"/>
  <c r="I54" i="9"/>
  <c r="I55" i="9"/>
  <c r="I52" i="9"/>
  <c r="J55" i="8"/>
  <c r="I55" i="8"/>
  <c r="H55" i="8"/>
  <c r="J54" i="8"/>
  <c r="I54" i="8"/>
  <c r="H54" i="8"/>
  <c r="J53" i="8"/>
  <c r="I53" i="8"/>
  <c r="H53" i="8"/>
  <c r="J52" i="8"/>
  <c r="I52" i="8"/>
  <c r="H52" i="8"/>
  <c r="J51" i="8"/>
  <c r="I51" i="8"/>
  <c r="H51" i="8"/>
  <c r="J50" i="8"/>
  <c r="I50" i="8"/>
  <c r="H50" i="8"/>
  <c r="J49" i="8"/>
  <c r="I49" i="8"/>
  <c r="H49" i="8"/>
  <c r="J48" i="8"/>
  <c r="I48" i="8"/>
  <c r="H48" i="8"/>
  <c r="J47" i="8"/>
  <c r="I47" i="8"/>
  <c r="H47" i="8"/>
  <c r="J46" i="8"/>
  <c r="I46" i="8"/>
  <c r="H46" i="8"/>
  <c r="J45" i="8"/>
  <c r="I45" i="8"/>
  <c r="H45" i="8"/>
  <c r="J44" i="8"/>
  <c r="I44" i="8"/>
  <c r="H44" i="8"/>
  <c r="J43" i="8"/>
  <c r="I43" i="8"/>
  <c r="H43" i="8"/>
  <c r="J42" i="8"/>
  <c r="I42" i="8"/>
  <c r="H42" i="8"/>
  <c r="J41" i="8"/>
  <c r="I41" i="8"/>
  <c r="H41" i="8"/>
  <c r="J40" i="8"/>
  <c r="I40" i="8"/>
  <c r="H40" i="8"/>
  <c r="J39" i="8"/>
  <c r="I39" i="8"/>
  <c r="H39" i="8"/>
  <c r="J38" i="8"/>
  <c r="I38" i="8"/>
  <c r="H38" i="8"/>
  <c r="J37" i="8"/>
  <c r="I37" i="8"/>
  <c r="H37" i="8"/>
  <c r="J36" i="8"/>
  <c r="I36" i="8"/>
  <c r="H36" i="8"/>
  <c r="J35" i="8"/>
  <c r="I35" i="8"/>
  <c r="H35" i="8"/>
  <c r="J34" i="8"/>
  <c r="I34" i="8"/>
  <c r="H34" i="8"/>
  <c r="J33" i="8"/>
  <c r="I33" i="8"/>
  <c r="H33" i="8"/>
  <c r="J32" i="8"/>
  <c r="I32" i="8"/>
  <c r="H32" i="8"/>
  <c r="J31" i="8"/>
  <c r="I31" i="8"/>
  <c r="H31" i="8"/>
  <c r="J30" i="8"/>
  <c r="I30" i="8"/>
  <c r="H30" i="8"/>
  <c r="J29" i="8"/>
  <c r="I29" i="8"/>
  <c r="H29" i="8"/>
  <c r="J28" i="8"/>
  <c r="I28" i="8"/>
  <c r="H28" i="8"/>
  <c r="J27" i="8"/>
  <c r="I27" i="8"/>
  <c r="H27" i="8"/>
  <c r="J26" i="8"/>
  <c r="I26" i="8"/>
  <c r="H26" i="8"/>
  <c r="J25" i="8"/>
  <c r="I25" i="8"/>
  <c r="H25" i="8"/>
  <c r="J24" i="8"/>
  <c r="I24" i="8"/>
  <c r="H24" i="8"/>
  <c r="J23" i="8"/>
  <c r="I23" i="8"/>
  <c r="H23" i="8"/>
  <c r="J22" i="8"/>
  <c r="I22" i="8"/>
  <c r="H22" i="8"/>
  <c r="J21" i="8"/>
  <c r="I21" i="8"/>
  <c r="H21" i="8"/>
  <c r="J20" i="8"/>
  <c r="I20" i="8"/>
  <c r="H20" i="8"/>
  <c r="J19" i="8"/>
  <c r="I19" i="8"/>
  <c r="H19" i="8"/>
  <c r="J18" i="8"/>
  <c r="I18" i="8"/>
  <c r="H18" i="8"/>
  <c r="J17" i="8"/>
  <c r="I17" i="8"/>
  <c r="H17" i="8"/>
  <c r="J16" i="8"/>
  <c r="I16" i="8"/>
  <c r="H16" i="8"/>
  <c r="J15" i="8"/>
  <c r="I15" i="8"/>
  <c r="H15" i="8"/>
  <c r="J14" i="8"/>
  <c r="I14" i="8"/>
  <c r="H14" i="8"/>
  <c r="A1" i="16" l="1"/>
  <c r="A1" i="17"/>
  <c r="L1" i="18"/>
  <c r="J3" i="17"/>
  <c r="J3" i="16"/>
  <c r="H45" i="9"/>
  <c r="L45" i="9"/>
  <c r="R45" i="9" s="1"/>
  <c r="Q45" i="9"/>
  <c r="D27" i="1"/>
  <c r="C27" i="1"/>
  <c r="J17" i="1" s="1"/>
  <c r="J18" i="1" s="1"/>
  <c r="H1" i="14"/>
  <c r="H1" i="4"/>
  <c r="S45" i="9" l="1"/>
  <c r="N3" i="9"/>
  <c r="H3" i="8"/>
  <c r="I5" i="14" l="1"/>
  <c r="I4" i="14"/>
  <c r="B5" i="14"/>
  <c r="I3" i="14"/>
  <c r="B4" i="14"/>
  <c r="B3" i="14"/>
  <c r="I2" i="14"/>
  <c r="B2" i="14"/>
  <c r="B4" i="4"/>
  <c r="B3" i="4"/>
  <c r="B5" i="4"/>
  <c r="B8" i="8"/>
  <c r="B7" i="8"/>
  <c r="Q10" i="9" l="1"/>
  <c r="H15" i="9"/>
  <c r="F14" i="8" l="1"/>
  <c r="L10" i="9"/>
  <c r="F25" i="8"/>
  <c r="G25" i="8" a="1"/>
  <c r="G25" i="8" s="1"/>
  <c r="K25" i="8" s="1"/>
  <c r="F26" i="8"/>
  <c r="G26" i="8" a="1"/>
  <c r="G26" i="8" s="1"/>
  <c r="K26" i="8" s="1"/>
  <c r="F27" i="8"/>
  <c r="G27" i="8" a="1"/>
  <c r="G27" i="8" s="1"/>
  <c r="K27" i="8" s="1"/>
  <c r="F28" i="8"/>
  <c r="G28" i="8" a="1"/>
  <c r="G28" i="8" s="1"/>
  <c r="K28" i="8" s="1"/>
  <c r="F29" i="8"/>
  <c r="G29" i="8" a="1"/>
  <c r="G29" i="8" s="1"/>
  <c r="K29" i="8" s="1"/>
  <c r="F30" i="8"/>
  <c r="G30" i="8" a="1"/>
  <c r="G30" i="8" s="1"/>
  <c r="K30" i="8" s="1"/>
  <c r="F31" i="8"/>
  <c r="G31" i="8" a="1"/>
  <c r="G31" i="8" s="1"/>
  <c r="K31" i="8" s="1"/>
  <c r="F32" i="8"/>
  <c r="G32" i="8" a="1"/>
  <c r="G32" i="8" s="1"/>
  <c r="K32" i="8" s="1"/>
  <c r="F33" i="8"/>
  <c r="G33" i="8" a="1"/>
  <c r="G33" i="8" s="1"/>
  <c r="K33" i="8" s="1"/>
  <c r="F34" i="8"/>
  <c r="G34" i="8" a="1"/>
  <c r="G34" i="8" s="1"/>
  <c r="K34" i="8" s="1"/>
  <c r="F35" i="8"/>
  <c r="G35" i="8" a="1"/>
  <c r="G35" i="8" s="1"/>
  <c r="K35" i="8" s="1"/>
  <c r="F36" i="8"/>
  <c r="G36" i="8" a="1"/>
  <c r="G36" i="8" s="1"/>
  <c r="K36" i="8" s="1"/>
  <c r="F37" i="8"/>
  <c r="G37" i="8" a="1"/>
  <c r="G37" i="8" s="1"/>
  <c r="K37" i="8" s="1"/>
  <c r="F38" i="8"/>
  <c r="G38" i="8" a="1"/>
  <c r="G38" i="8" s="1"/>
  <c r="K38" i="8" s="1"/>
  <c r="F39" i="8"/>
  <c r="G39" i="8" a="1"/>
  <c r="G39" i="8" s="1"/>
  <c r="K39" i="8" s="1"/>
  <c r="F40" i="8"/>
  <c r="G40" i="8" a="1"/>
  <c r="G40" i="8" s="1"/>
  <c r="K40" i="8" s="1"/>
  <c r="F41" i="8"/>
  <c r="G41" i="8" a="1"/>
  <c r="G41" i="8" s="1"/>
  <c r="K41" i="8" s="1"/>
  <c r="F42" i="8"/>
  <c r="G42" i="8" a="1"/>
  <c r="G42" i="8" s="1"/>
  <c r="K42" i="8" s="1"/>
  <c r="F43" i="8"/>
  <c r="G43" i="8" a="1"/>
  <c r="G43" i="8" s="1"/>
  <c r="K43" i="8" s="1"/>
  <c r="F44" i="8"/>
  <c r="G44" i="8" a="1"/>
  <c r="G44" i="8" s="1"/>
  <c r="K44" i="8" s="1"/>
  <c r="F45" i="8"/>
  <c r="G45" i="8" a="1"/>
  <c r="G45" i="8" s="1"/>
  <c r="K45" i="8" s="1"/>
  <c r="F46" i="8"/>
  <c r="G46" i="8" a="1"/>
  <c r="G46" i="8" s="1"/>
  <c r="K46" i="8" s="1"/>
  <c r="F47" i="8"/>
  <c r="G47" i="8" a="1"/>
  <c r="G47" i="8" s="1"/>
  <c r="K47" i="8" s="1"/>
  <c r="F48" i="8"/>
  <c r="G48" i="8" a="1"/>
  <c r="G48" i="8" s="1"/>
  <c r="K48" i="8" s="1"/>
  <c r="F49" i="8"/>
  <c r="G49" i="8" a="1"/>
  <c r="G49" i="8" s="1"/>
  <c r="K49" i="8" s="1"/>
  <c r="F50" i="8"/>
  <c r="G50" i="8" a="1"/>
  <c r="G50" i="8" s="1"/>
  <c r="K50" i="8" s="1"/>
  <c r="F51" i="8"/>
  <c r="G51" i="8" a="1"/>
  <c r="G51" i="8" s="1"/>
  <c r="K51" i="8" s="1"/>
  <c r="F52" i="8"/>
  <c r="G52" i="8" a="1"/>
  <c r="G52" i="8" s="1"/>
  <c r="K52" i="8" s="1"/>
  <c r="F53" i="8"/>
  <c r="G53" i="8" a="1"/>
  <c r="G53" i="8" s="1"/>
  <c r="K53" i="8" s="1"/>
  <c r="F54" i="8"/>
  <c r="G54" i="8" a="1"/>
  <c r="G54" i="8" s="1"/>
  <c r="K54" i="8" s="1"/>
  <c r="F55" i="8"/>
  <c r="G55" i="8" a="1"/>
  <c r="G55" i="8" s="1"/>
  <c r="K55" i="8" s="1"/>
  <c r="G24" i="8" a="1"/>
  <c r="G24" i="8" s="1"/>
  <c r="K24" i="8" s="1"/>
  <c r="F24" i="8"/>
  <c r="R10" i="9" l="1"/>
  <c r="F23" i="8"/>
  <c r="I5" i="8" l="1"/>
  <c r="I6" i="8"/>
  <c r="I7" i="8"/>
  <c r="I4" i="8"/>
  <c r="F15" i="8" l="1"/>
  <c r="F16" i="8"/>
  <c r="F17" i="8"/>
  <c r="F18" i="8"/>
  <c r="F19" i="8"/>
  <c r="F20" i="8"/>
  <c r="F21" i="8"/>
  <c r="F22" i="8"/>
  <c r="H23" i="9" l="1"/>
  <c r="L23" i="9"/>
  <c r="Q23" i="9"/>
  <c r="H24" i="9"/>
  <c r="L24" i="9"/>
  <c r="Q24" i="9"/>
  <c r="H25" i="9"/>
  <c r="L25" i="9"/>
  <c r="Q25" i="9"/>
  <c r="H26" i="9"/>
  <c r="L26" i="9"/>
  <c r="Q26" i="9"/>
  <c r="H27" i="9"/>
  <c r="L27" i="9"/>
  <c r="Q27" i="9"/>
  <c r="H28" i="9"/>
  <c r="L28" i="9"/>
  <c r="Q28" i="9"/>
  <c r="H29" i="9"/>
  <c r="L29" i="9"/>
  <c r="Q29" i="9"/>
  <c r="H30" i="9"/>
  <c r="L30" i="9"/>
  <c r="Q30" i="9"/>
  <c r="H31" i="9"/>
  <c r="L31" i="9"/>
  <c r="Q31" i="9"/>
  <c r="H32" i="9"/>
  <c r="L32" i="9"/>
  <c r="Q32" i="9"/>
  <c r="H33" i="9"/>
  <c r="L33" i="9"/>
  <c r="Q33" i="9"/>
  <c r="H34" i="9"/>
  <c r="L34" i="9"/>
  <c r="Q34" i="9"/>
  <c r="H35" i="9"/>
  <c r="L35" i="9"/>
  <c r="Q35" i="9"/>
  <c r="H36" i="9"/>
  <c r="L36" i="9"/>
  <c r="Q36" i="9"/>
  <c r="H37" i="9"/>
  <c r="L37" i="9"/>
  <c r="Q37" i="9"/>
  <c r="H38" i="9"/>
  <c r="L38" i="9"/>
  <c r="Q38" i="9"/>
  <c r="H39" i="9"/>
  <c r="L39" i="9"/>
  <c r="Q39" i="9"/>
  <c r="H40" i="9"/>
  <c r="L40" i="9"/>
  <c r="Q40" i="9"/>
  <c r="H41" i="9"/>
  <c r="L41" i="9"/>
  <c r="Q41" i="9"/>
  <c r="H42" i="9"/>
  <c r="L42" i="9"/>
  <c r="Q42" i="9"/>
  <c r="H43" i="9"/>
  <c r="L43" i="9"/>
  <c r="Q43" i="9"/>
  <c r="H44" i="9"/>
  <c r="L44" i="9"/>
  <c r="Q44" i="9"/>
  <c r="H10" i="9"/>
  <c r="H11" i="9"/>
  <c r="L11" i="9"/>
  <c r="Q11" i="9"/>
  <c r="H12" i="9"/>
  <c r="L12" i="9"/>
  <c r="Q12" i="9"/>
  <c r="H13" i="9"/>
  <c r="L13" i="9"/>
  <c r="Q13" i="9"/>
  <c r="H14" i="9"/>
  <c r="L14" i="9"/>
  <c r="Q14" i="9"/>
  <c r="L15" i="9"/>
  <c r="Q15" i="9"/>
  <c r="H16" i="9"/>
  <c r="L16" i="9"/>
  <c r="Q16" i="9"/>
  <c r="H17" i="9"/>
  <c r="L17" i="9"/>
  <c r="Q17" i="9"/>
  <c r="H18" i="9"/>
  <c r="L18" i="9"/>
  <c r="Q18" i="9"/>
  <c r="H19" i="9"/>
  <c r="L19" i="9"/>
  <c r="Q19" i="9"/>
  <c r="H20" i="9"/>
  <c r="L20" i="9"/>
  <c r="Q20" i="9"/>
  <c r="H21" i="9"/>
  <c r="L21" i="9"/>
  <c r="Q21" i="9"/>
  <c r="H22" i="9"/>
  <c r="L22" i="9"/>
  <c r="Q22" i="9"/>
  <c r="F13" i="8"/>
  <c r="B4" i="8"/>
  <c r="B5" i="8"/>
  <c r="B6" i="8"/>
  <c r="B3" i="8"/>
  <c r="R7" i="9"/>
  <c r="R6" i="9"/>
  <c r="R5" i="9"/>
  <c r="R4" i="9"/>
  <c r="B6" i="9"/>
  <c r="B7" i="9"/>
  <c r="B5" i="9"/>
  <c r="C56" i="8"/>
  <c r="D56" i="8"/>
  <c r="E56" i="8"/>
  <c r="I5" i="4"/>
  <c r="I4" i="4"/>
  <c r="I3" i="4"/>
  <c r="I2" i="4"/>
  <c r="B2" i="4"/>
  <c r="L46" i="9" l="1"/>
  <c r="S10" i="9"/>
  <c r="H46" i="9"/>
  <c r="F56" i="8"/>
  <c r="R12" i="9"/>
  <c r="R22" i="9"/>
  <c r="R20" i="9"/>
  <c r="R18" i="9"/>
  <c r="R16" i="9"/>
  <c r="R14" i="9"/>
  <c r="R42" i="9"/>
  <c r="S42" i="9" s="1"/>
  <c r="R40" i="9"/>
  <c r="S40" i="9" s="1"/>
  <c r="R38" i="9"/>
  <c r="R36" i="9"/>
  <c r="R34" i="9"/>
  <c r="R30" i="9"/>
  <c r="S30" i="9" s="1"/>
  <c r="R28" i="9"/>
  <c r="R26" i="9"/>
  <c r="R24" i="9"/>
  <c r="R32" i="9"/>
  <c r="R21" i="9"/>
  <c r="R19" i="9"/>
  <c r="S19" i="9" s="1"/>
  <c r="R17" i="9"/>
  <c r="R15" i="9"/>
  <c r="R13" i="9"/>
  <c r="S13" i="9" s="1"/>
  <c r="R44" i="9"/>
  <c r="S44" i="9" s="1"/>
  <c r="R43" i="9"/>
  <c r="R41" i="9"/>
  <c r="R39" i="9"/>
  <c r="S39" i="9" s="1"/>
  <c r="R37" i="9"/>
  <c r="S37" i="9" s="1"/>
  <c r="R35" i="9"/>
  <c r="R33" i="9"/>
  <c r="R31" i="9"/>
  <c r="R29" i="9"/>
  <c r="R27" i="9"/>
  <c r="R25" i="9"/>
  <c r="R23" i="9"/>
  <c r="R11" i="9"/>
  <c r="G18" i="8" a="1"/>
  <c r="G18" i="8" s="1"/>
  <c r="K18" i="8" s="1"/>
  <c r="G22" i="8" a="1"/>
  <c r="G22" i="8" s="1"/>
  <c r="K22" i="8" s="1"/>
  <c r="G13" i="8" a="1"/>
  <c r="G13" i="8" s="1"/>
  <c r="G16" i="8" a="1"/>
  <c r="G16" i="8" s="1"/>
  <c r="K16" i="8" s="1"/>
  <c r="G19" i="8" a="1"/>
  <c r="G19" i="8" s="1"/>
  <c r="K19" i="8" s="1"/>
  <c r="G23" i="8" a="1"/>
  <c r="G23" i="8" s="1"/>
  <c r="K23" i="8" s="1"/>
  <c r="G14" i="8" a="1"/>
  <c r="G14" i="8" s="1"/>
  <c r="K14" i="8" s="1"/>
  <c r="G17" i="8" a="1"/>
  <c r="G17" i="8" s="1"/>
  <c r="K17" i="8" s="1"/>
  <c r="G21" i="8" a="1"/>
  <c r="G21" i="8" s="1"/>
  <c r="K21" i="8" s="1"/>
  <c r="G20" i="8" a="1"/>
  <c r="G20" i="8" s="1"/>
  <c r="K20" i="8" s="1"/>
  <c r="G15" i="8" a="1"/>
  <c r="G15" i="8" s="1"/>
  <c r="K15" i="8" s="1"/>
  <c r="S29" i="9"/>
  <c r="S31" i="9"/>
  <c r="S12" i="9"/>
  <c r="S35" i="9"/>
  <c r="S27" i="9"/>
  <c r="S33" i="9"/>
  <c r="S25" i="9"/>
  <c r="S28" i="9"/>
  <c r="S34" i="9"/>
  <c r="S22" i="9"/>
  <c r="S43" i="9"/>
  <c r="S23" i="9"/>
  <c r="S38" i="9"/>
  <c r="S32" i="9"/>
  <c r="S26" i="9"/>
  <c r="S41" i="9"/>
  <c r="S36" i="9"/>
  <c r="S24" i="9"/>
  <c r="S17" i="9"/>
  <c r="S16" i="9"/>
  <c r="S20" i="9"/>
  <c r="S14" i="9"/>
  <c r="S11" i="9"/>
  <c r="S21" i="9"/>
  <c r="S18" i="9"/>
  <c r="S15" i="9"/>
  <c r="R46" i="9" l="1"/>
  <c r="J20" i="1" s="1"/>
  <c r="K13" i="8"/>
  <c r="O10" i="9" s="1"/>
  <c r="I13" i="8"/>
  <c r="O44" i="9"/>
  <c r="H13" i="8"/>
  <c r="J13" i="8"/>
  <c r="G56" i="8"/>
  <c r="O25" i="9" l="1"/>
  <c r="O13" i="9"/>
  <c r="O34" i="9"/>
  <c r="O20" i="9"/>
  <c r="O43" i="9"/>
  <c r="O18" i="9"/>
  <c r="O36" i="9"/>
  <c r="O16" i="9"/>
  <c r="O26" i="9"/>
  <c r="O17" i="9"/>
  <c r="O21" i="9"/>
  <c r="O33" i="9"/>
  <c r="S46" i="9"/>
  <c r="O12" i="9"/>
  <c r="O29" i="9"/>
  <c r="O11" i="9"/>
  <c r="O45" i="9"/>
  <c r="O27" i="9"/>
  <c r="O32" i="9"/>
  <c r="O19" i="9"/>
  <c r="O14" i="9"/>
  <c r="O42" i="9"/>
  <c r="O23" i="9"/>
  <c r="O40" i="9"/>
  <c r="N10" i="9"/>
  <c r="N15" i="9"/>
  <c r="N16" i="9"/>
  <c r="N24" i="9"/>
  <c r="N17" i="9"/>
  <c r="N25" i="9"/>
  <c r="N33" i="9"/>
  <c r="N18" i="9"/>
  <c r="N26" i="9"/>
  <c r="N41" i="9"/>
  <c r="N20" i="9"/>
  <c r="N43" i="9"/>
  <c r="N23" i="9"/>
  <c r="N39" i="9"/>
  <c r="N40" i="9"/>
  <c r="N19" i="9"/>
  <c r="N27" i="9"/>
  <c r="N34" i="9"/>
  <c r="N42" i="9"/>
  <c r="N28" i="9"/>
  <c r="N44" i="9"/>
  <c r="N31" i="9"/>
  <c r="N35" i="9"/>
  <c r="N13" i="9"/>
  <c r="N21" i="9"/>
  <c r="N29" i="9"/>
  <c r="N36" i="9"/>
  <c r="N22" i="9"/>
  <c r="N30" i="9"/>
  <c r="N37" i="9"/>
  <c r="N45" i="9"/>
  <c r="N38" i="9"/>
  <c r="N32" i="9"/>
  <c r="N11" i="9"/>
  <c r="N12" i="9"/>
  <c r="N14" i="9"/>
  <c r="M10" i="9"/>
  <c r="M34" i="9"/>
  <c r="M45" i="9"/>
  <c r="M14" i="9"/>
  <c r="M12" i="9"/>
  <c r="M21" i="9"/>
  <c r="M27" i="9"/>
  <c r="M24" i="9"/>
  <c r="M17" i="9"/>
  <c r="M42" i="9"/>
  <c r="M22" i="9"/>
  <c r="M23" i="9"/>
  <c r="M20" i="9"/>
  <c r="M26" i="9"/>
  <c r="P26" i="9" s="1"/>
  <c r="M19" i="9"/>
  <c r="M25" i="9"/>
  <c r="M16" i="9"/>
  <c r="M13" i="9"/>
  <c r="M15" i="9"/>
  <c r="M44" i="9"/>
  <c r="M29" i="9"/>
  <c r="M40" i="9"/>
  <c r="M18" i="9"/>
  <c r="M38" i="9"/>
  <c r="M33" i="9"/>
  <c r="M43" i="9"/>
  <c r="M11" i="9"/>
  <c r="M30" i="9"/>
  <c r="M39" i="9"/>
  <c r="M36" i="9"/>
  <c r="P36" i="9" s="1"/>
  <c r="M35" i="9"/>
  <c r="M41" i="9"/>
  <c r="M32" i="9"/>
  <c r="M37" i="9"/>
  <c r="M31" i="9"/>
  <c r="M28" i="9"/>
  <c r="O37" i="9"/>
  <c r="O30" i="9"/>
  <c r="O15" i="9"/>
  <c r="O22" i="9"/>
  <c r="O38" i="9"/>
  <c r="O31" i="9"/>
  <c r="O28" i="9"/>
  <c r="O39" i="9"/>
  <c r="O41" i="9"/>
  <c r="K56" i="8"/>
  <c r="O35" i="9"/>
  <c r="O24" i="9"/>
  <c r="I56" i="8"/>
  <c r="H56" i="8"/>
  <c r="P24" i="9" l="1"/>
  <c r="P17" i="9"/>
  <c r="P16" i="9"/>
  <c r="P18" i="9"/>
  <c r="P25" i="9"/>
  <c r="P10" i="9"/>
  <c r="P43" i="9"/>
  <c r="P21" i="9"/>
  <c r="P20" i="9"/>
  <c r="P31" i="9"/>
  <c r="P34" i="9"/>
  <c r="P35" i="9"/>
  <c r="M46" i="9"/>
  <c r="P28" i="9"/>
  <c r="P13" i="9"/>
  <c r="P44" i="9"/>
  <c r="P30" i="9"/>
  <c r="N46" i="9"/>
  <c r="P39" i="9"/>
  <c r="P33" i="9"/>
  <c r="P38" i="9"/>
  <c r="P12" i="9"/>
  <c r="P37" i="9"/>
  <c r="P40" i="9"/>
  <c r="P32" i="9"/>
  <c r="P27" i="9"/>
  <c r="P22" i="9"/>
  <c r="P23" i="9"/>
  <c r="P41" i="9"/>
  <c r="P15" i="9"/>
  <c r="P42" i="9"/>
  <c r="P45" i="9"/>
  <c r="P14" i="9"/>
  <c r="O46" i="9"/>
  <c r="P19" i="9"/>
  <c r="P11" i="9"/>
  <c r="P29" i="9"/>
  <c r="J56" i="8"/>
  <c r="P46" i="9" l="1"/>
  <c r="R48" i="9" s="1"/>
  <c r="J21" i="1" l="1"/>
  <c r="J22" i="1" s="1"/>
  <c r="J23" i="1" s="1"/>
  <c r="J24" i="1" s="1"/>
  <c r="J2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<sst xmlns="http://schemas.openxmlformats.org/spreadsheetml/2006/main" count="332" uniqueCount="241">
  <si>
    <t>Project:</t>
  </si>
  <si>
    <t>CIP #</t>
  </si>
  <si>
    <t>Bid #</t>
  </si>
  <si>
    <t>Contractor:</t>
  </si>
  <si>
    <t>Appl #</t>
  </si>
  <si>
    <t>Appl Date</t>
  </si>
  <si>
    <t>For Per From</t>
  </si>
  <si>
    <t>For Per To</t>
  </si>
  <si>
    <t>Change Order Summary</t>
  </si>
  <si>
    <t>CO #</t>
  </si>
  <si>
    <t>Additive</t>
  </si>
  <si>
    <t>Deductive</t>
  </si>
  <si>
    <t>Totals</t>
  </si>
  <si>
    <t>Contract Status</t>
  </si>
  <si>
    <t>Original Contract Sum</t>
  </si>
  <si>
    <t>Contract Sum to Date</t>
  </si>
  <si>
    <t>Value of Work In Place</t>
  </si>
  <si>
    <t>Value of Stored Materials</t>
  </si>
  <si>
    <t>Total Earned</t>
  </si>
  <si>
    <t>Total Earned Less Retainage</t>
  </si>
  <si>
    <t xml:space="preserve">Less  </t>
  </si>
  <si>
    <t>Current Payment Due</t>
  </si>
  <si>
    <t>Section I.</t>
  </si>
  <si>
    <t>Section II.</t>
  </si>
  <si>
    <t>Certification by Contractor</t>
  </si>
  <si>
    <t>The undersigned Contractor certifies:</t>
  </si>
  <si>
    <t>All amounts and items shown on this application are correct.</t>
  </si>
  <si>
    <t>1)</t>
  </si>
  <si>
    <t>2)</t>
  </si>
  <si>
    <t>Any work performed or materials supplied have been done in accordance with the contract documents.</t>
  </si>
  <si>
    <t>3)</t>
  </si>
  <si>
    <t>That the contractor has clear title to any materials or equipment for which the contractor is requesting payment as stored materials.</t>
  </si>
  <si>
    <t>4)</t>
  </si>
  <si>
    <t>5)</t>
  </si>
  <si>
    <t>By:</t>
  </si>
  <si>
    <t>Title</t>
  </si>
  <si>
    <t>Date:</t>
  </si>
  <si>
    <t>Notary Public:</t>
  </si>
  <si>
    <t>(SEAL)</t>
  </si>
  <si>
    <t>My Commission Expires:</t>
  </si>
  <si>
    <t>(Section III)    CERTIFICATION BY HILLSBOROUGH COUNTY AND REPRESENTATIVES</t>
  </si>
  <si>
    <t>Hillsborough County PROJECT MANAGER:</t>
  </si>
  <si>
    <t>Date</t>
  </si>
  <si>
    <t>Professional Consultant:</t>
  </si>
  <si>
    <t>By</t>
  </si>
  <si>
    <t>A</t>
  </si>
  <si>
    <t>B</t>
  </si>
  <si>
    <t>C</t>
  </si>
  <si>
    <t>E</t>
  </si>
  <si>
    <t>Item</t>
  </si>
  <si>
    <t xml:space="preserve">    Amount in Dispute</t>
  </si>
  <si>
    <r>
      <t xml:space="preserve">This Page   </t>
    </r>
    <r>
      <rPr>
        <sz val="10"/>
        <color indexed="10"/>
        <rFont val="Arial"/>
        <family val="2"/>
      </rPr>
      <t xml:space="preserve"> IS  NOT  </t>
    </r>
    <r>
      <rPr>
        <sz val="10"/>
        <rFont val="Arial"/>
        <family val="2"/>
      </rPr>
      <t xml:space="preserve"> Applicable</t>
    </r>
  </si>
  <si>
    <t xml:space="preserve">                      Contractor Signature</t>
  </si>
  <si>
    <t xml:space="preserve">                     * (Prior applications;  see section II, item 4)</t>
  </si>
  <si>
    <t xml:space="preserve">                     * (Current applications;  see section II, item 5)</t>
  </si>
  <si>
    <t>Bid Item</t>
  </si>
  <si>
    <t>Number</t>
  </si>
  <si>
    <t xml:space="preserve">75% of Bid </t>
  </si>
  <si>
    <t>(1) Copies of actual invoices for each supplier must be attached</t>
  </si>
  <si>
    <t>TOTALS</t>
  </si>
  <si>
    <t xml:space="preserve"> </t>
  </si>
  <si>
    <t xml:space="preserve">            On-Site Stored Materials Value</t>
  </si>
  <si>
    <t>D = (A+B-C)</t>
  </si>
  <si>
    <r>
      <t xml:space="preserve">Name of Supplier </t>
    </r>
    <r>
      <rPr>
        <sz val="10"/>
        <color indexed="48"/>
        <rFont val="Arial"/>
        <family val="2"/>
      </rPr>
      <t>(1)</t>
    </r>
  </si>
  <si>
    <t>Suppliers Invoice Number,</t>
  </si>
  <si>
    <t>as of Last</t>
  </si>
  <si>
    <t>Received This</t>
  </si>
  <si>
    <t>Description of Item</t>
  </si>
  <si>
    <r>
      <t xml:space="preserve">Payment </t>
    </r>
    <r>
      <rPr>
        <sz val="10"/>
        <color indexed="48"/>
        <rFont val="Arial"/>
        <family val="2"/>
      </rPr>
      <t>(2)</t>
    </r>
  </si>
  <si>
    <r>
      <t xml:space="preserve">Period </t>
    </r>
    <r>
      <rPr>
        <sz val="10"/>
        <color indexed="48"/>
        <rFont val="Arial"/>
        <family val="2"/>
      </rPr>
      <t>(3)</t>
    </r>
  </si>
  <si>
    <t>(2) Column D from Last Payment.</t>
  </si>
  <si>
    <t xml:space="preserve">PAY APPLICATION NO.: </t>
  </si>
  <si>
    <t xml:space="preserve">PAY APPLICATION DATE: </t>
  </si>
  <si>
    <t xml:space="preserve">PERIOD FROM: </t>
  </si>
  <si>
    <t xml:space="preserve">PERIOD TO: </t>
  </si>
  <si>
    <t xml:space="preserve">PROJECT: </t>
  </si>
  <si>
    <t>SCHEDULE OF VALUES SUMMARY</t>
  </si>
  <si>
    <t>CONTRACTOR:</t>
  </si>
  <si>
    <t>Bid Quantity</t>
  </si>
  <si>
    <t>Unit Price</t>
  </si>
  <si>
    <t>Bid Amount</t>
  </si>
  <si>
    <t>Previous (Quantity)</t>
  </si>
  <si>
    <t>Previous Amount ($)</t>
  </si>
  <si>
    <t>This Period (Quantity)</t>
  </si>
  <si>
    <t>Total Amount This Period ($)</t>
  </si>
  <si>
    <t>Total To Date (Quantity)</t>
  </si>
  <si>
    <t>Unit of Measure</t>
  </si>
  <si>
    <t>Value</t>
  </si>
  <si>
    <t>Total Value</t>
  </si>
  <si>
    <t>of Stored</t>
  </si>
  <si>
    <t>Material</t>
  </si>
  <si>
    <t>Item Description</t>
  </si>
  <si>
    <t>Previously Stored Material</t>
  </si>
  <si>
    <t>Stored Material this Period</t>
  </si>
  <si>
    <t>Total Stored Material</t>
  </si>
  <si>
    <t>Percent Complete</t>
  </si>
  <si>
    <t>Total Amount Completed (QTY x Unit)</t>
  </si>
  <si>
    <t>Period End Date</t>
  </si>
  <si>
    <t>Period Start Date</t>
  </si>
  <si>
    <t>Project Name:</t>
  </si>
  <si>
    <t>PO #</t>
  </si>
  <si>
    <t>WO #</t>
  </si>
  <si>
    <t>Contract #</t>
  </si>
  <si>
    <t>Vendor</t>
  </si>
  <si>
    <t>Previous Payments</t>
  </si>
  <si>
    <t xml:space="preserve">Retainage at </t>
  </si>
  <si>
    <t>County</t>
  </si>
  <si>
    <t>County Bid Item No.</t>
  </si>
  <si>
    <t>F</t>
  </si>
  <si>
    <t>Total Stored</t>
  </si>
  <si>
    <t>Date Approved</t>
  </si>
  <si>
    <t>Claimed</t>
  </si>
  <si>
    <t>This Period</t>
  </si>
  <si>
    <t>Previously</t>
  </si>
  <si>
    <t xml:space="preserve">Claimed </t>
  </si>
  <si>
    <t>Material Installed This Period</t>
  </si>
  <si>
    <t>G</t>
  </si>
  <si>
    <t>H</t>
  </si>
  <si>
    <t>Installed This</t>
  </si>
  <si>
    <t>Total Earned To Date (Qty + Material)</t>
  </si>
  <si>
    <t>THE FOLLOWING SUBCONTRATORS PERFROMED WORK DURING THE PREVIOUS PAY APPLICATION  PERIOD</t>
  </si>
  <si>
    <r>
      <t xml:space="preserve">Period </t>
    </r>
    <r>
      <rPr>
        <sz val="10"/>
        <color indexed="48"/>
        <rFont val="Arial"/>
        <family val="2"/>
      </rPr>
      <t>(4)</t>
    </r>
  </si>
  <si>
    <t>(5) Total value of stored material</t>
  </si>
  <si>
    <t>(3) Total value of stored material being claimed this period</t>
  </si>
  <si>
    <t>(4) Total value of stored material installed this period</t>
  </si>
  <si>
    <t>(6) Maximum amount payable for on-site storage (Auto Calculated)</t>
  </si>
  <si>
    <r>
      <t xml:space="preserve">Material </t>
    </r>
    <r>
      <rPr>
        <sz val="10"/>
        <color indexed="48"/>
        <rFont val="Arial"/>
        <family val="2"/>
      </rPr>
      <t>(5)</t>
    </r>
  </si>
  <si>
    <r>
      <t xml:space="preserve">Value </t>
    </r>
    <r>
      <rPr>
        <sz val="10"/>
        <color indexed="48"/>
        <rFont val="Arial"/>
        <family val="2"/>
      </rPr>
      <t>(6)</t>
    </r>
  </si>
  <si>
    <t>Columsn F, G, and H auto calculate</t>
  </si>
  <si>
    <t>FDOT Item Number</t>
  </si>
  <si>
    <t>Totals:</t>
  </si>
  <si>
    <t>Remit Address</t>
  </si>
  <si>
    <t>Supplier #</t>
  </si>
  <si>
    <t>Tax ID #</t>
  </si>
  <si>
    <t>Page 1 of</t>
  </si>
  <si>
    <t>ATTACHMENT 1</t>
  </si>
  <si>
    <t>Name of Entity</t>
  </si>
  <si>
    <t>Relationship</t>
  </si>
  <si>
    <t>Application for Payment No. or Corresponding line item reference to Schedule of Values</t>
  </si>
  <si>
    <t>Explanation</t>
  </si>
  <si>
    <t>ATTACHMENT 2</t>
  </si>
  <si>
    <t>BOCC Doc #</t>
  </si>
  <si>
    <t xml:space="preserve">Hillsborough County Application for Payment         </t>
  </si>
  <si>
    <t>All amounts paid by the County to the Contractor in previous progress payments have been applied by the Contractor and the Subcontractors to promptly pay, in proportionate amounts, all subcontractors, suppliers, and others who have contributed with or materials listed in the Schedule of Values of the previous Payment Applications, except as indicated on Attachment 1, which is incorporated herein, consisting of ____page(s).</t>
  </si>
  <si>
    <t>Based on on-site observations and the data comprising this Application for Payment, the undersigned certifies that the Work has progressed to the point indicated herein and to the best of my knowledge, information and belief is in accordance with the Contract Documents and that the CONTRACTOR is entitled to payment of the amount certified herein.</t>
  </si>
  <si>
    <t>FISCAL USE ONLY</t>
  </si>
  <si>
    <t>Payment #</t>
  </si>
  <si>
    <t>Receipt #</t>
  </si>
  <si>
    <t>PO Line</t>
  </si>
  <si>
    <t>Pay Amount</t>
  </si>
  <si>
    <t>Retainage Amt</t>
  </si>
  <si>
    <t>Receipt Amt</t>
  </si>
  <si>
    <t>Total Amt</t>
  </si>
  <si>
    <t>Department</t>
  </si>
  <si>
    <t>Completion Percent:</t>
  </si>
  <si>
    <t>Net Change By Change Orders
(Column 3 minus Column 4)</t>
  </si>
  <si>
    <t>Date Received:</t>
  </si>
  <si>
    <t>The Contractor will apply any sums paid by the County from this Application for Payment to subcontractors, material, supplies and others 
who have contributed work or materials included in the line items referenced in the attached Schedule of Values (less retainage is applicable) except as indicated on Attachment 2, which is incorporated herein, consisting of _____ pages.</t>
  </si>
  <si>
    <t xml:space="preserve">STATE OF FLORIDA 
</t>
  </si>
  <si>
    <t>COUNTY OF HILLSBOROUGH</t>
  </si>
  <si>
    <t>Sworn to (or affirmed) and subscribed before me by means of [_ ] physical presence or [_ ] online notarization,  this ____ day of ______________, 20____, by _____________________________
Personally Known OR Produced Identification
Type of Identification Produced _____________________________</t>
  </si>
  <si>
    <t>Note: The General Contractor shall attach this statement to each Application for Payment beginning with the second Application for Payment. This statement is applicable to each subcontractor whose work appeared on the prior Application for Payment for which the General Contractor has been paid.</t>
  </si>
  <si>
    <t>KNOW ALL MEN BY THESES PRESENTS, That,</t>
  </si>
  <si>
    <t>(Name)</t>
  </si>
  <si>
    <t>representing</t>
  </si>
  <si>
    <t>whose address is</t>
  </si>
  <si>
    <t>with the title of</t>
  </si>
  <si>
    <t>who after being first duly sworn</t>
  </si>
  <si>
    <t>upon oath, deposes and says that pursuant to the provisions of the contract for:</t>
  </si>
  <si>
    <t>Project Number</t>
  </si>
  <si>
    <t>Project Name</t>
  </si>
  <si>
    <t>General Contractor</t>
  </si>
  <si>
    <t>that all monies due him/her from the General Contractor's Application for Payment No.</t>
  </si>
  <si>
    <t>(Period of work:</t>
  </si>
  <si>
    <t>to</t>
  </si>
  <si>
    <t>) have been paid to him/ her</t>
  </si>
  <si>
    <t>STATE OF FLORIDA</t>
  </si>
  <si>
    <t xml:space="preserve">Sworn to (or affirmed) and subscribed before me by means of </t>
  </si>
  <si>
    <t>physical presence or</t>
  </si>
  <si>
    <t>online notarization,</t>
  </si>
  <si>
    <t>this</t>
  </si>
  <si>
    <t>day of</t>
  </si>
  <si>
    <t>, 20</t>
  </si>
  <si>
    <t xml:space="preserve">, by </t>
  </si>
  <si>
    <t>(Day)</t>
  </si>
  <si>
    <t>(Month)</t>
  </si>
  <si>
    <t>(YY)</t>
  </si>
  <si>
    <t>(Name of person making statement)</t>
  </si>
  <si>
    <t>(Signature of Notary Public - State of Florida)</t>
  </si>
  <si>
    <t>(Print, Type, Or Stamp Commissioned Name of Notary Public)</t>
  </si>
  <si>
    <t>Personally Known or Produced Identification</t>
  </si>
  <si>
    <t>Type of Identification Produced</t>
  </si>
  <si>
    <t xml:space="preserve">        The undersigned hereby certifies that except as noted below all bills for labor, services, and materials furnished by </t>
  </si>
  <si>
    <t xml:space="preserve">the CONTRATOR and all suppliers and/or subcontractors of the CONTRACTOR under and pursuant to the  </t>
  </si>
  <si>
    <t>provisions of the agreement dated the</t>
  </si>
  <si>
    <t>,20</t>
  </si>
  <si>
    <t>between</t>
  </si>
  <si>
    <t xml:space="preserve">the Hillsborough County Board of County Commissioners (COUNTY) and </t>
  </si>
  <si>
    <t xml:space="preserve"> (CONTRATOR)</t>
  </si>
  <si>
    <t>concerning that certain project designated as</t>
  </si>
  <si>
    <t>have been paid in full or otherwise</t>
  </si>
  <si>
    <t>satisfied including all known indebtedness and all claims for damages against said CONTRATOR arising in any manner in connection with the performance of the Agreement referenced above for with the COUNTY might in any way be held responsible.</t>
  </si>
  <si>
    <t>Exceptions:</t>
  </si>
  <si>
    <t>(If None, write "None")</t>
  </si>
  <si>
    <t>(If Yes, write "Yes" and attach list)</t>
  </si>
  <si>
    <t>Certified this</t>
  </si>
  <si>
    <t>CONTRATOR:</t>
  </si>
  <si>
    <t>BY:</t>
  </si>
  <si>
    <r>
      <t xml:space="preserve">WHEREAS, </t>
    </r>
    <r>
      <rPr>
        <sz val="12"/>
        <rFont val="Times New Roman"/>
        <family val="1"/>
      </rPr>
      <t xml:space="preserve"> the BOARD OF COUNTY COMMISSIONERS OF HILLSBOROUGH COUNTY,</t>
    </r>
  </si>
  <si>
    <t>FLORIDA, hereinafter called the "OWNER", and</t>
  </si>
  <si>
    <t xml:space="preserve">hereinafter </t>
  </si>
  <si>
    <t>called the "CONTRACTOR", entered into an Agreement on</t>
  </si>
  <si>
    <t>, for the purpose of</t>
  </si>
  <si>
    <t>; and</t>
  </si>
  <si>
    <r>
      <t>WHEREAS,</t>
    </r>
    <r>
      <rPr>
        <sz val="12"/>
        <rFont val="Times New Roman"/>
        <family val="1"/>
      </rPr>
      <t xml:space="preserve"> </t>
    </r>
  </si>
  <si>
    <t>hereinafter called the "SURETY", is bound</t>
  </si>
  <si>
    <t>to the OWNER through its Performance and Payment Bond dated</t>
  </si>
  <si>
    <t xml:space="preserve">and in the sum of </t>
  </si>
  <si>
    <t>$</t>
  </si>
  <si>
    <t>.</t>
  </si>
  <si>
    <r>
      <t>NOW, THEREFORE,</t>
    </r>
    <r>
      <rPr>
        <sz val="12"/>
        <rFont val="Times New Roman"/>
        <family val="1"/>
      </rPr>
      <t xml:space="preserve"> the SURETY does hereby approve of the Final Payment by the OWNER to</t>
    </r>
    <r>
      <rPr>
        <b/>
        <sz val="12"/>
        <rFont val="Times New Roman"/>
        <family val="1"/>
      </rPr>
      <t xml:space="preserve"> </t>
    </r>
    <r>
      <rPr>
        <sz val="12"/>
        <rFont val="Times New Roman"/>
        <family val="1"/>
      </rPr>
      <t>the</t>
    </r>
  </si>
  <si>
    <t>CONTRACTOR  and agrees that said Final Payment shall not relieve the SURETY of any obligations to the OWNER as set forth in the aforesaid BOND.</t>
  </si>
  <si>
    <t>Given this</t>
  </si>
  <si>
    <t>,</t>
  </si>
  <si>
    <t>SURETY:</t>
  </si>
  <si>
    <t>Witness</t>
  </si>
  <si>
    <t>Authorized Signature</t>
  </si>
  <si>
    <t>As Attorney in Fact</t>
  </si>
  <si>
    <t>Agency (attach Power of Attorney)</t>
  </si>
  <si>
    <t>(DD)</t>
  </si>
  <si>
    <t>Invoice Number</t>
  </si>
  <si>
    <t>I</t>
  </si>
  <si>
    <t>Installed</t>
  </si>
  <si>
    <t>CIP Number</t>
  </si>
  <si>
    <t>Purchase Order Total</t>
  </si>
  <si>
    <t>Total this Period</t>
  </si>
  <si>
    <t>Summary of Total by CIP</t>
  </si>
  <si>
    <t>Remaining</t>
  </si>
  <si>
    <t>CIP NUMBER:</t>
  </si>
  <si>
    <t>Form No. MPWO CPAAP-4.22.2024</t>
  </si>
  <si>
    <t>Paid to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</si>
</sst>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0.00;###0.00"/>
    <numFmt numFmtId="165" formatCode="[$$-409]#,##0.00"/>
    <numFmt numFmtId="166" formatCode="[$-409]mmmm\ d\,\ yyyy;@"/>
    <numFmt numFmtId="167" formatCode="###0;###0"/>
    <numFmt numFmtId="168" formatCode="#.0&quot;%&quot;"/>
  </numFmts>
  <fonts count="27" x14ac:knownFonts="1">
    <font>
      <sz val="10"/>
      <name val="Arial"/>
    </font>
    <font>
      <sz val="10"/>
      <name val="Arial"/>
      <family val="2"/>
    </font>
    <font>
      <sz val="8"/>
      <name val="Arial"/>
      <family val="2"/>
    </font>
    <font>
      <sz val="8"/>
      <color indexed="12"/>
      <name val="Arial"/>
      <family val="2"/>
    </font>
    <font>
      <sz val="10"/>
      <color indexed="10"/>
      <name val="Arial"/>
      <family val="2"/>
    </font>
    <font>
      <sz val="11"/>
      <color indexed="10"/>
      <name val="Arial"/>
      <family val="2"/>
    </font>
    <font>
      <sz val="10"/>
      <color indexed="12"/>
      <name val="Arial"/>
      <family val="2"/>
    </font>
    <font>
      <b/>
      <sz val="8"/>
      <name val="Arial"/>
      <family val="2"/>
    </font>
    <font>
      <sz val="8"/>
      <name val="Arial"/>
      <family val="2"/>
    </font>
    <font>
      <sz val="10"/>
      <color indexed="48"/>
      <name val="Arial"/>
      <family val="2"/>
    </font>
    <font>
      <sz val="12"/>
      <name val="Calibri"/>
      <family val="2"/>
      <scheme val="minor"/>
    </font>
    <font>
      <b/>
      <sz val="12"/>
      <name val="Calibri"/>
      <family val="2"/>
      <scheme val="minor"/>
    </font>
    <font>
      <sz val="12"/>
      <color rgb="FF000000"/>
      <name val="Calibri"/>
      <family val="2"/>
      <scheme val="minor"/>
    </font>
    <font>
      <sz val="12"/>
      <color theme="1"/>
      <name val="Calibri"/>
      <family val="2"/>
      <scheme val="minor"/>
    </font>
    <font>
      <sz val="10"/>
      <name val="Arial"/>
      <family val="2"/>
    </font>
    <font>
      <sz val="8"/>
      <color rgb="FF005A9E"/>
      <name val="Arial"/>
      <family val="2"/>
    </font>
    <font>
      <sz val="8"/>
      <color rgb="FF0B049A"/>
      <name val="Arial"/>
      <family val="2"/>
    </font>
    <font>
      <b/>
      <sz val="10"/>
      <name val="Arial"/>
      <family val="2"/>
    </font>
    <font>
      <sz val="14"/>
      <color rgb="FF000000"/>
      <name val="Times New Roman"/>
      <family val="1"/>
    </font>
    <font>
      <sz val="8"/>
      <color rgb="FF000000"/>
      <name val="Arial"/>
      <family val="2"/>
    </font>
    <font>
      <b/>
      <sz val="12"/>
      <color rgb="FF0070C0"/>
      <name val="Calibri"/>
      <family val="2"/>
      <scheme val="minor"/>
    </font>
    <font>
      <sz val="12"/>
      <color rgb="FF005A9E"/>
      <name val="Calibri"/>
      <family val="2"/>
      <scheme val="minor"/>
    </font>
    <font>
      <sz val="12"/>
      <name val="Times New Roman"/>
      <family val="1"/>
    </font>
    <font>
      <sz val="10"/>
      <name val="Times New Roman"/>
      <family val="1"/>
    </font>
    <font>
      <b/>
      <sz val="11"/>
      <name val="Times New Roman"/>
      <family val="1"/>
    </font>
    <font>
      <b/>
      <sz val="12"/>
      <name val="Times New Roman"/>
      <family val="1"/>
    </font>
    <font>
      <sz val="9"/>
      <name val="Times New Roman"/>
      <family val="1"/>
    </font>
  </fonts>
  <fills count="4">
    <fill>
      <patternFill patternType="none"/>
    </fill>
    <fill>
      <patternFill patternType="gray125"/>
    </fill>
    <fill>
      <patternFill patternType="gray125">
        <fgColor indexed="9"/>
      </patternFill>
    </fill>
    <fill>
      <patternFill patternType="solid">
        <fgColor rgb="FFFFFFFF"/>
      </patternFill>
    </fill>
  </fills>
  <borders count="6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8"/>
      </left>
      <right style="thin">
        <color indexed="64"/>
      </right>
      <top style="thin">
        <color indexed="8"/>
      </top>
      <bottom/>
      <diagonal/>
    </border>
    <border>
      <left style="thin">
        <color indexed="8"/>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auto="1"/>
      </top>
      <bottom style="thin">
        <color auto="1"/>
      </bottom>
      <diagonal/>
    </border>
    <border>
      <left style="thin">
        <color indexed="64"/>
      </left>
      <right/>
      <top style="medium">
        <color indexed="64"/>
      </top>
      <bottom style="thin">
        <color indexed="64"/>
      </bottom>
      <diagonal/>
    </border>
    <border>
      <left/>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right/>
      <top style="double">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44" fontId="1" fillId="0" borderId="0" applyFont="0" applyFill="0" applyBorder="0" applyAlignment="0" applyProtection="0"/>
    <xf numFmtId="0" fontId="1" fillId="0" borderId="0"/>
  </cellStyleXfs>
  <cellXfs count="299">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7" xfId="0" applyFont="1" applyBorder="1"/>
    <xf numFmtId="0" fontId="2" fillId="0" borderId="10" xfId="0" applyFont="1" applyBorder="1"/>
    <xf numFmtId="0" fontId="2" fillId="0" borderId="11" xfId="0" applyFont="1" applyBorder="1"/>
    <xf numFmtId="0" fontId="2" fillId="1" borderId="1" xfId="0" applyFont="1" applyFill="1" applyBorder="1"/>
    <xf numFmtId="0" fontId="2" fillId="1" borderId="3" xfId="0" applyFont="1" applyFill="1" applyBorder="1"/>
    <xf numFmtId="0" fontId="2" fillId="1" borderId="2" xfId="0" applyFont="1" applyFill="1" applyBorder="1"/>
    <xf numFmtId="0" fontId="3" fillId="0" borderId="0" xfId="0" applyFont="1"/>
    <xf numFmtId="0" fontId="2" fillId="0" borderId="0" xfId="0" applyFont="1" applyAlignment="1">
      <alignment horizontal="center"/>
    </xf>
    <xf numFmtId="0" fontId="2" fillId="0" borderId="12" xfId="0" applyFont="1" applyBorder="1" applyAlignment="1">
      <alignment horizontal="center"/>
    </xf>
    <xf numFmtId="0" fontId="2" fillId="0" borderId="12" xfId="0" applyFont="1" applyBorder="1"/>
    <xf numFmtId="44" fontId="2" fillId="0" borderId="12" xfId="1" applyFont="1" applyBorder="1"/>
    <xf numFmtId="44" fontId="2" fillId="0" borderId="13" xfId="1" applyFont="1" applyBorder="1"/>
    <xf numFmtId="0" fontId="3" fillId="0" borderId="2" xfId="0" applyFont="1" applyBorder="1" applyAlignment="1">
      <alignment horizontal="center"/>
    </xf>
    <xf numFmtId="44" fontId="2" fillId="0" borderId="14" xfId="1" applyFont="1" applyBorder="1"/>
    <xf numFmtId="44" fontId="2" fillId="0" borderId="0" xfId="1" applyFont="1"/>
    <xf numFmtId="14" fontId="2" fillId="0" borderId="6" xfId="1" applyNumberFormat="1" applyFont="1" applyBorder="1"/>
    <xf numFmtId="0" fontId="2" fillId="1" borderId="4" xfId="0" applyFont="1" applyFill="1" applyBorder="1"/>
    <xf numFmtId="0" fontId="2" fillId="1" borderId="5" xfId="0" applyFont="1" applyFill="1" applyBorder="1"/>
    <xf numFmtId="0" fontId="2" fillId="1" borderId="6" xfId="0" applyFont="1" applyFill="1" applyBorder="1"/>
    <xf numFmtId="0" fontId="6" fillId="0" borderId="0" xfId="0" applyFont="1"/>
    <xf numFmtId="0" fontId="0" fillId="0" borderId="23" xfId="0" applyBorder="1"/>
    <xf numFmtId="0" fontId="0" fillId="0" borderId="24" xfId="0" applyBorder="1"/>
    <xf numFmtId="0" fontId="0" fillId="0" borderId="23" xfId="0" applyBorder="1" applyAlignment="1">
      <alignment horizontal="center"/>
    </xf>
    <xf numFmtId="0" fontId="2" fillId="1" borderId="8" xfId="0" applyFont="1" applyFill="1" applyBorder="1"/>
    <xf numFmtId="0" fontId="7" fillId="2" borderId="30" xfId="0" applyFont="1" applyFill="1" applyBorder="1" applyAlignment="1">
      <alignment horizontal="center"/>
    </xf>
    <xf numFmtId="0" fontId="2" fillId="2" borderId="32" xfId="0" applyFont="1" applyFill="1" applyBorder="1"/>
    <xf numFmtId="0" fontId="2" fillId="2" borderId="33" xfId="0" applyFont="1" applyFill="1" applyBorder="1"/>
    <xf numFmtId="0" fontId="7" fillId="2" borderId="24" xfId="0" applyFont="1" applyFill="1" applyBorder="1" applyAlignment="1">
      <alignment horizontal="center"/>
    </xf>
    <xf numFmtId="0" fontId="2" fillId="2" borderId="22" xfId="0" applyFont="1" applyFill="1" applyBorder="1" applyAlignment="1">
      <alignment horizontal="center"/>
    </xf>
    <xf numFmtId="0" fontId="0" fillId="0" borderId="15" xfId="0" applyBorder="1" applyAlignment="1">
      <alignment horizontal="center"/>
    </xf>
    <xf numFmtId="0" fontId="0" fillId="0" borderId="34"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24" xfId="0" applyBorder="1" applyAlignment="1">
      <alignment horizontal="center"/>
    </xf>
    <xf numFmtId="44" fontId="1" fillId="0" borderId="26" xfId="1" applyBorder="1"/>
    <xf numFmtId="44" fontId="1" fillId="0" borderId="12" xfId="1" applyBorder="1"/>
    <xf numFmtId="0" fontId="10" fillId="0" borderId="0" xfId="0" applyFont="1" applyAlignment="1">
      <alignment horizontal="center"/>
    </xf>
    <xf numFmtId="0" fontId="10" fillId="0" borderId="0" xfId="0" applyFont="1" applyAlignment="1">
      <alignment wrapText="1"/>
    </xf>
    <xf numFmtId="0" fontId="10" fillId="0" borderId="0" xfId="0" applyFont="1" applyAlignment="1">
      <alignment horizontal="center" vertical="center"/>
    </xf>
    <xf numFmtId="0" fontId="10" fillId="0" borderId="0" xfId="0" applyFont="1" applyAlignment="1">
      <alignment horizontal="right"/>
    </xf>
    <xf numFmtId="0" fontId="10" fillId="0" borderId="0" xfId="0" applyFont="1"/>
    <xf numFmtId="0" fontId="11" fillId="0" borderId="0" xfId="0" applyFont="1"/>
    <xf numFmtId="0" fontId="11" fillId="0" borderId="0" xfId="0" applyFont="1" applyAlignment="1">
      <alignment horizontal="center"/>
    </xf>
    <xf numFmtId="10" fontId="11" fillId="0" borderId="0" xfId="0" applyNumberFormat="1" applyFont="1"/>
    <xf numFmtId="0" fontId="11" fillId="0" borderId="0" xfId="0" applyFont="1" applyAlignment="1">
      <alignment horizontal="center" vertical="center"/>
    </xf>
    <xf numFmtId="0" fontId="11" fillId="0" borderId="0" xfId="0" applyFont="1" applyAlignment="1">
      <alignment horizontal="right"/>
    </xf>
    <xf numFmtId="0" fontId="11" fillId="0" borderId="0" xfId="0" applyFont="1" applyAlignment="1">
      <alignment wrapText="1"/>
    </xf>
    <xf numFmtId="14" fontId="11" fillId="0" borderId="0" xfId="0" applyNumberFormat="1" applyFont="1"/>
    <xf numFmtId="14" fontId="11" fillId="0" borderId="0" xfId="0" applyNumberFormat="1" applyFont="1" applyAlignment="1">
      <alignment horizontal="center"/>
    </xf>
    <xf numFmtId="2" fontId="10" fillId="0" borderId="36" xfId="0" applyNumberFormat="1" applyFont="1" applyBorder="1" applyAlignment="1">
      <alignment horizontal="center"/>
    </xf>
    <xf numFmtId="44" fontId="10" fillId="0" borderId="36" xfId="1" applyFont="1" applyFill="1" applyBorder="1" applyAlignment="1">
      <alignment horizontal="right"/>
    </xf>
    <xf numFmtId="44" fontId="10" fillId="0" borderId="36" xfId="1" applyFont="1" applyFill="1" applyBorder="1" applyAlignment="1"/>
    <xf numFmtId="10" fontId="10" fillId="0" borderId="37" xfId="0" applyNumberFormat="1" applyFont="1" applyBorder="1"/>
    <xf numFmtId="44" fontId="10" fillId="0" borderId="12" xfId="1" applyFont="1" applyBorder="1" applyAlignment="1">
      <alignment horizontal="right"/>
    </xf>
    <xf numFmtId="10" fontId="10" fillId="0" borderId="0" xfId="0" applyNumberFormat="1" applyFont="1"/>
    <xf numFmtId="0" fontId="10" fillId="0" borderId="0" xfId="0" applyFont="1" applyAlignment="1">
      <alignment vertical="center"/>
    </xf>
    <xf numFmtId="44" fontId="10" fillId="0" borderId="13" xfId="1" applyFont="1" applyBorder="1" applyAlignment="1">
      <alignment horizontal="right"/>
    </xf>
    <xf numFmtId="0" fontId="2" fillId="1" borderId="40" xfId="0" applyFont="1" applyFill="1" applyBorder="1"/>
    <xf numFmtId="0" fontId="2" fillId="0" borderId="29" xfId="0" applyFont="1" applyBorder="1"/>
    <xf numFmtId="0" fontId="11" fillId="0" borderId="8" xfId="0" applyFont="1" applyBorder="1"/>
    <xf numFmtId="0" fontId="11" fillId="0" borderId="40" xfId="0" applyFont="1" applyBorder="1"/>
    <xf numFmtId="0" fontId="11" fillId="0" borderId="40" xfId="0" applyFont="1" applyBorder="1" applyAlignment="1">
      <alignment vertical="center"/>
    </xf>
    <xf numFmtId="44" fontId="10" fillId="0" borderId="13" xfId="1" applyFont="1" applyFill="1" applyBorder="1" applyAlignment="1">
      <alignment horizontal="right"/>
    </xf>
    <xf numFmtId="44" fontId="1" fillId="0" borderId="41" xfId="1" applyBorder="1"/>
    <xf numFmtId="44" fontId="1" fillId="0" borderId="1" xfId="1" applyBorder="1"/>
    <xf numFmtId="44" fontId="0" fillId="0" borderId="31" xfId="1" applyFont="1" applyBorder="1"/>
    <xf numFmtId="0" fontId="2" fillId="0" borderId="12" xfId="0" applyFont="1" applyBorder="1" applyAlignment="1">
      <alignment horizontal="center" wrapText="1"/>
    </xf>
    <xf numFmtId="44" fontId="0" fillId="0" borderId="41" xfId="1" applyFont="1" applyBorder="1"/>
    <xf numFmtId="44" fontId="0" fillId="0" borderId="1" xfId="1" applyFont="1" applyBorder="1"/>
    <xf numFmtId="44" fontId="0" fillId="0" borderId="25" xfId="1" applyFont="1" applyBorder="1"/>
    <xf numFmtId="44" fontId="0" fillId="0" borderId="27" xfId="1" applyFont="1" applyBorder="1"/>
    <xf numFmtId="14" fontId="15" fillId="0" borderId="0" xfId="0" applyNumberFormat="1" applyFont="1"/>
    <xf numFmtId="0" fontId="0" fillId="0" borderId="25" xfId="0" applyBorder="1" applyProtection="1">
      <protection locked="0"/>
    </xf>
    <xf numFmtId="0" fontId="0" fillId="0" borderId="26" xfId="0" applyBorder="1" applyProtection="1">
      <protection locked="0"/>
    </xf>
    <xf numFmtId="44" fontId="1" fillId="0" borderId="26" xfId="1" applyBorder="1" applyProtection="1">
      <protection locked="0"/>
    </xf>
    <xf numFmtId="0" fontId="0" fillId="0" borderId="27" xfId="0" applyBorder="1" applyProtection="1">
      <protection locked="0"/>
    </xf>
    <xf numFmtId="0" fontId="14" fillId="0" borderId="12" xfId="0" quotePrefix="1" applyFont="1" applyBorder="1" applyProtection="1">
      <protection locked="0"/>
    </xf>
    <xf numFmtId="44" fontId="1" fillId="0" borderId="12" xfId="1" applyBorder="1" applyProtection="1">
      <protection locked="0"/>
    </xf>
    <xf numFmtId="0" fontId="0" fillId="0" borderId="12" xfId="0" applyBorder="1" applyProtection="1">
      <protection locked="0"/>
    </xf>
    <xf numFmtId="0" fontId="0" fillId="0" borderId="12" xfId="0" quotePrefix="1" applyBorder="1" applyProtection="1">
      <protection locked="0"/>
    </xf>
    <xf numFmtId="0" fontId="0" fillId="0" borderId="28" xfId="0" applyBorder="1" applyProtection="1">
      <protection locked="0"/>
    </xf>
    <xf numFmtId="0" fontId="1" fillId="0" borderId="23" xfId="0" applyFont="1" applyBorder="1" applyAlignment="1">
      <alignment horizontal="center"/>
    </xf>
    <xf numFmtId="167" fontId="12" fillId="3" borderId="12" xfId="0" applyNumberFormat="1" applyFont="1" applyFill="1" applyBorder="1" applyAlignment="1" applyProtection="1">
      <alignment horizontal="center"/>
      <protection locked="0"/>
    </xf>
    <xf numFmtId="0" fontId="10" fillId="3" borderId="1" xfId="0" applyFont="1" applyFill="1" applyBorder="1" applyAlignment="1" applyProtection="1">
      <alignment wrapText="1"/>
      <protection locked="0"/>
    </xf>
    <xf numFmtId="164" fontId="12" fillId="3" borderId="12" xfId="0" applyNumberFormat="1" applyFont="1" applyFill="1" applyBorder="1" applyAlignment="1" applyProtection="1">
      <alignment horizontal="right" wrapText="1"/>
      <protection locked="0"/>
    </xf>
    <xf numFmtId="0" fontId="10" fillId="3" borderId="12" xfId="0" applyFont="1" applyFill="1" applyBorder="1" applyAlignment="1" applyProtection="1">
      <alignment horizontal="center" wrapText="1"/>
      <protection locked="0"/>
    </xf>
    <xf numFmtId="44" fontId="12" fillId="3" borderId="12" xfId="1" applyFont="1" applyFill="1" applyBorder="1" applyAlignment="1" applyProtection="1">
      <alignment horizontal="right" wrapText="1"/>
      <protection locked="0"/>
    </xf>
    <xf numFmtId="167" fontId="12" fillId="0" borderId="12" xfId="0" applyNumberFormat="1" applyFont="1" applyBorder="1" applyAlignment="1" applyProtection="1">
      <alignment horizontal="center"/>
      <protection locked="0"/>
    </xf>
    <xf numFmtId="0" fontId="10" fillId="0" borderId="1" xfId="0" applyFont="1" applyBorder="1" applyAlignment="1" applyProtection="1">
      <alignment wrapText="1"/>
      <protection locked="0"/>
    </xf>
    <xf numFmtId="164" fontId="12" fillId="0" borderId="12" xfId="0" applyNumberFormat="1" applyFont="1" applyBorder="1" applyAlignment="1" applyProtection="1">
      <alignment horizontal="right" wrapText="1"/>
      <protection locked="0"/>
    </xf>
    <xf numFmtId="0" fontId="10" fillId="0" borderId="12" xfId="0" applyFont="1" applyBorder="1" applyAlignment="1" applyProtection="1">
      <alignment horizontal="center" wrapText="1"/>
      <protection locked="0"/>
    </xf>
    <xf numFmtId="44" fontId="12" fillId="0" borderId="12" xfId="1" applyFont="1" applyFill="1" applyBorder="1" applyAlignment="1" applyProtection="1">
      <alignment horizontal="right" wrapText="1"/>
      <protection locked="0"/>
    </xf>
    <xf numFmtId="2" fontId="10" fillId="0" borderId="3" xfId="0" applyNumberFormat="1" applyFont="1" applyBorder="1" applyAlignment="1" applyProtection="1">
      <alignment horizontal="center"/>
      <protection locked="0"/>
    </xf>
    <xf numFmtId="44" fontId="10" fillId="0" borderId="36" xfId="1" applyFont="1" applyFill="1" applyBorder="1" applyAlignment="1" applyProtection="1">
      <alignment horizontal="center"/>
      <protection locked="0"/>
    </xf>
    <xf numFmtId="2" fontId="10" fillId="0" borderId="36" xfId="0" applyNumberFormat="1" applyFont="1" applyBorder="1" applyAlignment="1" applyProtection="1">
      <alignment horizontal="center"/>
      <protection locked="0"/>
    </xf>
    <xf numFmtId="0" fontId="2" fillId="0" borderId="12" xfId="0" applyFont="1" applyBorder="1" applyProtection="1">
      <protection locked="0"/>
    </xf>
    <xf numFmtId="14" fontId="2" fillId="0" borderId="12" xfId="1" applyNumberFormat="1" applyFont="1" applyBorder="1" applyProtection="1">
      <protection locked="0"/>
    </xf>
    <xf numFmtId="44" fontId="2" fillId="0" borderId="12" xfId="1" applyFont="1" applyBorder="1" applyProtection="1">
      <protection locked="0"/>
    </xf>
    <xf numFmtId="0" fontId="2" fillId="0" borderId="2" xfId="0" applyFont="1" applyBorder="1" applyProtection="1">
      <protection locked="0"/>
    </xf>
    <xf numFmtId="168" fontId="16" fillId="0" borderId="3" xfId="0" applyNumberFormat="1" applyFont="1" applyBorder="1" applyProtection="1">
      <protection locked="0"/>
    </xf>
    <xf numFmtId="0" fontId="10" fillId="0" borderId="38" xfId="0" applyFont="1" applyBorder="1" applyAlignment="1">
      <alignment horizontal="center" vertical="center" wrapText="1"/>
    </xf>
    <xf numFmtId="10" fontId="10" fillId="0" borderId="35" xfId="0" applyNumberFormat="1" applyFont="1" applyBorder="1" applyAlignment="1">
      <alignment horizontal="center" wrapText="1"/>
    </xf>
    <xf numFmtId="0" fontId="10" fillId="0" borderId="39" xfId="0" applyFont="1" applyBorder="1" applyAlignment="1">
      <alignment horizontal="center" vertical="center" wrapText="1"/>
    </xf>
    <xf numFmtId="167" fontId="12" fillId="3" borderId="1" xfId="0" applyNumberFormat="1" applyFont="1" applyFill="1" applyBorder="1" applyAlignment="1" applyProtection="1">
      <alignment horizontal="center"/>
      <protection locked="0"/>
    </xf>
    <xf numFmtId="167" fontId="12" fillId="0" borderId="1" xfId="0" applyNumberFormat="1" applyFont="1" applyBorder="1" applyAlignment="1" applyProtection="1">
      <alignment horizontal="center"/>
      <protection locked="0"/>
    </xf>
    <xf numFmtId="0" fontId="10" fillId="0" borderId="43" xfId="0" applyFont="1" applyBorder="1" applyAlignment="1">
      <alignment horizontal="center" vertical="center" wrapText="1"/>
    </xf>
    <xf numFmtId="165" fontId="10" fillId="0" borderId="0" xfId="0" applyNumberFormat="1" applyFont="1" applyAlignment="1">
      <alignment horizontal="right"/>
    </xf>
    <xf numFmtId="165" fontId="10" fillId="0" borderId="0" xfId="0" applyNumberFormat="1" applyFont="1"/>
    <xf numFmtId="0" fontId="10" fillId="0" borderId="0" xfId="0" applyFont="1" applyAlignment="1" applyProtection="1">
      <alignment horizontal="center" vertical="center"/>
      <protection locked="0"/>
    </xf>
    <xf numFmtId="0" fontId="10" fillId="0" borderId="0" xfId="0" applyFont="1" applyAlignment="1" applyProtection="1">
      <alignment horizontal="right"/>
      <protection locked="0"/>
    </xf>
    <xf numFmtId="165" fontId="10" fillId="0" borderId="0" xfId="0" applyNumberFormat="1" applyFont="1" applyAlignment="1" applyProtection="1">
      <alignment horizontal="right"/>
      <protection locked="0"/>
    </xf>
    <xf numFmtId="0" fontId="10" fillId="0" borderId="42" xfId="0" applyFont="1" applyBorder="1" applyAlignment="1">
      <alignment horizontal="center" vertical="center" wrapText="1"/>
    </xf>
    <xf numFmtId="0" fontId="11" fillId="0" borderId="0" xfId="0" applyFont="1" applyAlignment="1" applyProtection="1">
      <alignment wrapText="1"/>
      <protection locked="0"/>
    </xf>
    <xf numFmtId="44" fontId="10" fillId="0" borderId="0" xfId="1" applyFont="1" applyBorder="1" applyAlignment="1">
      <alignment horizontal="right"/>
    </xf>
    <xf numFmtId="44" fontId="10" fillId="0" borderId="0" xfId="1" applyFont="1" applyBorder="1"/>
    <xf numFmtId="0" fontId="2" fillId="0" borderId="1" xfId="0" applyFont="1" applyBorder="1" applyAlignment="1">
      <alignment horizontal="right"/>
    </xf>
    <xf numFmtId="0" fontId="13" fillId="0" borderId="45" xfId="0" applyFont="1" applyBorder="1" applyAlignment="1" applyProtection="1">
      <alignment horizontal="center" vertical="center"/>
      <protection locked="0"/>
    </xf>
    <xf numFmtId="0" fontId="10" fillId="0" borderId="45" xfId="0" applyFont="1" applyBorder="1" applyAlignment="1" applyProtection="1">
      <alignment wrapText="1"/>
      <protection locked="0"/>
    </xf>
    <xf numFmtId="0" fontId="10" fillId="0" borderId="45" xfId="0" applyFont="1" applyBorder="1" applyAlignment="1" applyProtection="1">
      <alignment horizontal="center" vertical="center"/>
      <protection locked="0"/>
    </xf>
    <xf numFmtId="0" fontId="10" fillId="0" borderId="45" xfId="0" applyFont="1" applyBorder="1" applyAlignment="1" applyProtection="1">
      <alignment horizontal="right"/>
      <protection locked="0"/>
    </xf>
    <xf numFmtId="165" fontId="10" fillId="0" borderId="45" xfId="0" applyNumberFormat="1" applyFont="1" applyBorder="1" applyAlignment="1" applyProtection="1">
      <alignment horizontal="right"/>
      <protection locked="0"/>
    </xf>
    <xf numFmtId="10" fontId="10" fillId="0" borderId="45" xfId="0" applyNumberFormat="1" applyFont="1" applyBorder="1"/>
    <xf numFmtId="0" fontId="13" fillId="0" borderId="0" xfId="0" applyFont="1" applyAlignment="1" applyProtection="1">
      <alignment horizontal="center" vertical="center"/>
      <protection locked="0"/>
    </xf>
    <xf numFmtId="0" fontId="10" fillId="0" borderId="0" xfId="0" applyFont="1" applyAlignment="1" applyProtection="1">
      <alignment wrapText="1"/>
      <protection locked="0"/>
    </xf>
    <xf numFmtId="0" fontId="0" fillId="0" borderId="13" xfId="0" applyBorder="1" applyProtection="1">
      <protection locked="0"/>
    </xf>
    <xf numFmtId="44" fontId="1" fillId="0" borderId="13" xfId="1" applyBorder="1" applyProtection="1">
      <protection locked="0"/>
    </xf>
    <xf numFmtId="44" fontId="1" fillId="0" borderId="13" xfId="1" applyBorder="1"/>
    <xf numFmtId="44" fontId="0" fillId="0" borderId="4" xfId="1" applyFont="1" applyBorder="1"/>
    <xf numFmtId="44" fontId="0" fillId="0" borderId="46" xfId="1" applyFont="1" applyBorder="1"/>
    <xf numFmtId="44" fontId="0" fillId="0" borderId="47" xfId="1" applyFont="1" applyBorder="1"/>
    <xf numFmtId="0" fontId="0" fillId="0" borderId="30" xfId="0" applyBorder="1"/>
    <xf numFmtId="44" fontId="1" fillId="0" borderId="30" xfId="1" applyBorder="1"/>
    <xf numFmtId="14" fontId="3" fillId="0" borderId="2" xfId="0" applyNumberFormat="1" applyFont="1" applyBorder="1" applyAlignment="1">
      <alignment horizontal="center"/>
    </xf>
    <xf numFmtId="14" fontId="3" fillId="0" borderId="9" xfId="0" applyNumberFormat="1" applyFont="1" applyBorder="1" applyAlignment="1">
      <alignment horizontal="center"/>
    </xf>
    <xf numFmtId="0" fontId="2" fillId="1" borderId="44" xfId="0" applyFont="1" applyFill="1" applyBorder="1"/>
    <xf numFmtId="0" fontId="5" fillId="0" borderId="30" xfId="0" applyFont="1" applyBorder="1"/>
    <xf numFmtId="0" fontId="0" fillId="0" borderId="30" xfId="0" applyBorder="1" applyAlignment="1">
      <alignment horizontal="center" vertical="center"/>
    </xf>
    <xf numFmtId="0" fontId="2" fillId="0" borderId="0" xfId="0" applyFont="1" applyAlignment="1">
      <alignment horizontal="center" vertical="center"/>
    </xf>
    <xf numFmtId="0" fontId="2" fillId="0" borderId="52" xfId="0" applyFont="1" applyBorder="1"/>
    <xf numFmtId="0" fontId="3" fillId="0" borderId="12" xfId="0" applyFont="1" applyBorder="1" applyAlignment="1">
      <alignment horizontal="center"/>
    </xf>
    <xf numFmtId="14" fontId="3" fillId="0" borderId="12" xfId="0" applyNumberFormat="1" applyFont="1" applyBorder="1" applyAlignment="1">
      <alignment horizontal="center"/>
    </xf>
    <xf numFmtId="0" fontId="20" fillId="0" borderId="8" xfId="0" applyFont="1" applyBorder="1" applyAlignment="1">
      <alignment horizontal="center" vertical="center"/>
    </xf>
    <xf numFmtId="14" fontId="20" fillId="0" borderId="40" xfId="0" applyNumberFormat="1" applyFont="1" applyBorder="1" applyAlignment="1">
      <alignment horizontal="center"/>
    </xf>
    <xf numFmtId="0" fontId="15" fillId="0" borderId="2" xfId="0" applyFont="1" applyBorder="1" applyAlignment="1" applyProtection="1">
      <alignment horizontal="right"/>
      <protection locked="0"/>
    </xf>
    <xf numFmtId="166" fontId="15" fillId="0" borderId="2" xfId="0" applyNumberFormat="1" applyFont="1" applyBorder="1" applyAlignment="1" applyProtection="1">
      <alignment horizontal="right"/>
      <protection locked="0"/>
    </xf>
    <xf numFmtId="166" fontId="15" fillId="0" borderId="12" xfId="0" applyNumberFormat="1" applyFont="1" applyBorder="1" applyAlignment="1" applyProtection="1">
      <alignment horizontal="right"/>
      <protection locked="0"/>
    </xf>
    <xf numFmtId="0" fontId="0" fillId="0" borderId="20" xfId="0" applyBorder="1" applyProtection="1">
      <protection locked="0"/>
    </xf>
    <xf numFmtId="0" fontId="10" fillId="0" borderId="0" xfId="0" applyFont="1" applyAlignment="1" applyProtection="1">
      <alignment horizontal="center"/>
      <protection locked="0"/>
    </xf>
    <xf numFmtId="165" fontId="11" fillId="0" borderId="45" xfId="0" applyNumberFormat="1" applyFont="1" applyBorder="1" applyAlignment="1" applyProtection="1">
      <alignment horizontal="right"/>
      <protection locked="0"/>
    </xf>
    <xf numFmtId="0" fontId="2" fillId="0" borderId="0" xfId="2" applyFont="1"/>
    <xf numFmtId="0" fontId="2" fillId="0" borderId="12" xfId="2" applyFont="1" applyBorder="1"/>
    <xf numFmtId="0" fontId="2" fillId="0" borderId="0" xfId="2" applyFont="1" applyAlignment="1">
      <alignment horizontal="center"/>
    </xf>
    <xf numFmtId="0" fontId="18" fillId="0" borderId="0" xfId="2" applyFont="1"/>
    <xf numFmtId="0" fontId="2" fillId="0" borderId="8" xfId="2" applyFont="1" applyBorder="1"/>
    <xf numFmtId="0" fontId="2" fillId="0" borderId="0" xfId="2" applyFont="1" applyAlignment="1">
      <alignment horizontal="left"/>
    </xf>
    <xf numFmtId="0" fontId="22" fillId="0" borderId="0" xfId="2" applyFont="1" applyAlignment="1">
      <alignment horizontal="center"/>
    </xf>
    <xf numFmtId="0" fontId="23" fillId="0" borderId="0" xfId="2" applyFont="1"/>
    <xf numFmtId="0" fontId="24" fillId="0" borderId="0" xfId="2" applyFont="1" applyAlignment="1">
      <alignment horizontal="center"/>
    </xf>
    <xf numFmtId="0" fontId="22" fillId="0" borderId="0" xfId="2" applyFont="1"/>
    <xf numFmtId="0" fontId="22" fillId="0" borderId="8" xfId="2" applyFont="1" applyBorder="1"/>
    <xf numFmtId="0" fontId="25" fillId="0" borderId="0" xfId="2" applyFont="1"/>
    <xf numFmtId="0" fontId="22" fillId="0" borderId="11" xfId="2" applyFont="1" applyBorder="1"/>
    <xf numFmtId="0" fontId="22" fillId="0" borderId="12" xfId="2" applyFont="1" applyBorder="1"/>
    <xf numFmtId="0" fontId="22" fillId="0" borderId="10" xfId="2" applyFont="1" applyBorder="1"/>
    <xf numFmtId="0" fontId="23" fillId="0" borderId="12" xfId="2" applyFont="1" applyBorder="1"/>
    <xf numFmtId="0" fontId="26" fillId="0" borderId="0" xfId="2" applyFont="1" applyAlignment="1">
      <alignment horizontal="center"/>
    </xf>
    <xf numFmtId="0" fontId="23" fillId="0" borderId="0" xfId="2" applyFont="1" applyAlignment="1">
      <alignment horizontal="center"/>
    </xf>
    <xf numFmtId="0" fontId="22" fillId="0" borderId="0" xfId="2" applyFont="1" applyAlignment="1">
      <alignment vertical="center" wrapText="1"/>
    </xf>
    <xf numFmtId="0" fontId="22" fillId="0" borderId="8" xfId="2" applyFont="1" applyBorder="1" applyAlignment="1">
      <alignment vertical="center" wrapText="1"/>
    </xf>
    <xf numFmtId="0" fontId="22" fillId="0" borderId="8" xfId="2" applyFont="1" applyBorder="1" applyAlignment="1">
      <alignment horizontal="left" vertical="center" wrapText="1"/>
    </xf>
    <xf numFmtId="0" fontId="22" fillId="0" borderId="0" xfId="2" applyFont="1" applyAlignment="1">
      <alignment horizontal="right"/>
    </xf>
    <xf numFmtId="14" fontId="22" fillId="0" borderId="0" xfId="2" applyNumberFormat="1" applyFont="1"/>
    <xf numFmtId="0" fontId="24" fillId="0" borderId="0" xfId="2" applyFont="1"/>
    <xf numFmtId="0" fontId="23" fillId="0" borderId="0" xfId="2" applyFont="1" applyAlignment="1">
      <alignment horizontal="left"/>
    </xf>
    <xf numFmtId="0" fontId="2" fillId="0" borderId="12" xfId="2" applyFont="1" applyBorder="1" applyProtection="1">
      <protection locked="0"/>
    </xf>
    <xf numFmtId="14" fontId="2" fillId="0" borderId="12" xfId="2" applyNumberFormat="1" applyFont="1" applyBorder="1" applyProtection="1">
      <protection locked="0"/>
    </xf>
    <xf numFmtId="44" fontId="0" fillId="0" borderId="59" xfId="1" applyFont="1" applyBorder="1"/>
    <xf numFmtId="0" fontId="10" fillId="0" borderId="12" xfId="0" applyFont="1" applyBorder="1" applyAlignment="1">
      <alignment horizontal="center" vertical="center" wrapText="1"/>
    </xf>
    <xf numFmtId="0" fontId="10" fillId="0" borderId="12" xfId="0" applyFont="1" applyBorder="1" applyAlignment="1">
      <alignment horizontal="center"/>
    </xf>
    <xf numFmtId="0" fontId="10" fillId="0" borderId="12" xfId="0" applyFont="1" applyBorder="1" applyAlignment="1">
      <alignment horizontal="right"/>
    </xf>
    <xf numFmtId="44" fontId="10" fillId="0" borderId="12" xfId="1" applyFont="1" applyBorder="1"/>
    <xf numFmtId="44" fontId="10" fillId="0" borderId="12" xfId="0" applyNumberFormat="1" applyFont="1" applyBorder="1" applyAlignment="1">
      <alignment horizontal="center"/>
    </xf>
    <xf numFmtId="44" fontId="10" fillId="0" borderId="30" xfId="1" applyFont="1" applyBorder="1" applyAlignment="1">
      <alignment vertical="center"/>
    </xf>
    <xf numFmtId="44" fontId="10" fillId="0" borderId="45" xfId="1" applyFont="1" applyBorder="1" applyAlignment="1" applyProtection="1">
      <alignment horizontal="right"/>
      <protection locked="0"/>
    </xf>
    <xf numFmtId="14" fontId="15" fillId="0" borderId="12" xfId="0" applyNumberFormat="1" applyFont="1" applyBorder="1" applyProtection="1">
      <protection locked="0"/>
    </xf>
    <xf numFmtId="0" fontId="7" fillId="0" borderId="0" xfId="0" applyFont="1" applyAlignment="1">
      <alignment horizontal="right"/>
    </xf>
    <xf numFmtId="0" fontId="7" fillId="0" borderId="0" xfId="0" applyFont="1" applyAlignment="1">
      <alignment horizontal="center"/>
    </xf>
    <xf numFmtId="0" fontId="2" fillId="0" borderId="0" xfId="0" applyFont="1" applyAlignment="1" applyProtection="1">
      <alignment horizontal="left" wrapText="1"/>
      <protection locked="0"/>
    </xf>
    <xf numFmtId="0" fontId="2" fillId="0" borderId="0" xfId="0" applyFont="1" applyAlignment="1">
      <alignment horizontal="left"/>
    </xf>
    <xf numFmtId="0" fontId="15" fillId="0" borderId="12" xfId="0" applyFont="1" applyBorder="1" applyAlignment="1" applyProtection="1">
      <alignment horizontal="left"/>
      <protection locked="0"/>
    </xf>
    <xf numFmtId="0" fontId="15" fillId="0" borderId="14" xfId="0" applyFont="1" applyBorder="1" applyAlignment="1" applyProtection="1">
      <alignment horizontal="left"/>
      <protection locked="0"/>
    </xf>
    <xf numFmtId="0" fontId="2" fillId="0" borderId="1" xfId="0" applyFont="1" applyBorder="1" applyAlignment="1">
      <alignment horizontal="left"/>
    </xf>
    <xf numFmtId="0" fontId="2" fillId="0" borderId="40" xfId="0" applyFont="1" applyBorder="1" applyAlignment="1">
      <alignment horizontal="left"/>
    </xf>
    <xf numFmtId="0" fontId="2" fillId="0" borderId="2" xfId="0" applyFont="1" applyBorder="1" applyAlignment="1">
      <alignment horizontal="left"/>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51" xfId="0" applyFont="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left"/>
    </xf>
    <xf numFmtId="0" fontId="2" fillId="0" borderId="1" xfId="0" applyFont="1" applyBorder="1" applyAlignment="1">
      <alignment horizontal="right"/>
    </xf>
    <xf numFmtId="0" fontId="2" fillId="0" borderId="3" xfId="0" applyFont="1" applyBorder="1" applyAlignment="1">
      <alignment horizontal="right"/>
    </xf>
    <xf numFmtId="0" fontId="2" fillId="0" borderId="2" xfId="0" applyFont="1" applyBorder="1" applyAlignment="1">
      <alignment horizontal="right"/>
    </xf>
    <xf numFmtId="0" fontId="2" fillId="0" borderId="1" xfId="2" applyFont="1" applyBorder="1" applyAlignment="1" applyProtection="1">
      <alignment horizontal="center"/>
      <protection locked="0"/>
    </xf>
    <xf numFmtId="0" fontId="2" fillId="0" borderId="40" xfId="2" applyFont="1" applyBorder="1" applyAlignment="1" applyProtection="1">
      <alignment horizontal="center"/>
      <protection locked="0"/>
    </xf>
    <xf numFmtId="0" fontId="2" fillId="0" borderId="2" xfId="2"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lignment horizont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8" xfId="0" applyFont="1" applyBorder="1" applyAlignment="1">
      <alignment horizontal="center"/>
    </xf>
    <xf numFmtId="0" fontId="2" fillId="0" borderId="51" xfId="0" applyFont="1" applyBorder="1" applyAlignment="1">
      <alignment horizontal="center"/>
    </xf>
    <xf numFmtId="0" fontId="17" fillId="1" borderId="1" xfId="0" applyFont="1" applyFill="1" applyBorder="1" applyAlignment="1">
      <alignment horizontal="center"/>
    </xf>
    <xf numFmtId="0" fontId="17" fillId="1" borderId="3" xfId="0" applyFont="1" applyFill="1" applyBorder="1" applyAlignment="1">
      <alignment horizontal="center"/>
    </xf>
    <xf numFmtId="0" fontId="17" fillId="1" borderId="2" xfId="0" applyFont="1" applyFill="1" applyBorder="1" applyAlignment="1">
      <alignment horizontal="center"/>
    </xf>
    <xf numFmtId="0" fontId="2" fillId="0" borderId="49" xfId="0" applyFont="1" applyBorder="1" applyAlignment="1">
      <alignment horizontal="left" wrapText="1"/>
    </xf>
    <xf numFmtId="0" fontId="2" fillId="0" borderId="48" xfId="0" applyFont="1" applyBorder="1" applyAlignment="1">
      <alignment horizontal="left"/>
    </xf>
    <xf numFmtId="0" fontId="2" fillId="0" borderId="50" xfId="0" applyFont="1" applyBorder="1" applyAlignment="1">
      <alignment horizontal="left"/>
    </xf>
    <xf numFmtId="0" fontId="2" fillId="0" borderId="0" xfId="0" applyFont="1" applyAlignment="1">
      <alignment horizontal="left" wrapText="1"/>
    </xf>
    <xf numFmtId="0" fontId="7" fillId="0" borderId="0" xfId="2" applyFont="1" applyAlignment="1">
      <alignment vertical="top" wrapText="1"/>
    </xf>
    <xf numFmtId="0" fontId="2" fillId="0" borderId="56" xfId="2" applyFont="1" applyBorder="1" applyAlignment="1" applyProtection="1">
      <alignment horizontal="center"/>
      <protection locked="0"/>
    </xf>
    <xf numFmtId="0" fontId="2" fillId="0" borderId="57" xfId="2" applyFont="1" applyBorder="1" applyAlignment="1" applyProtection="1">
      <alignment horizontal="center"/>
      <protection locked="0"/>
    </xf>
    <xf numFmtId="0" fontId="2" fillId="0" borderId="58" xfId="2" applyFont="1" applyBorder="1" applyAlignment="1" applyProtection="1">
      <alignment horizontal="center"/>
      <protection locked="0"/>
    </xf>
    <xf numFmtId="0" fontId="2" fillId="0" borderId="7" xfId="2" applyFont="1" applyBorder="1" applyAlignment="1" applyProtection="1">
      <alignment horizontal="center"/>
      <protection locked="0"/>
    </xf>
    <xf numFmtId="0" fontId="2" fillId="0" borderId="8" xfId="2" applyFont="1" applyBorder="1" applyAlignment="1" applyProtection="1">
      <alignment horizontal="center"/>
      <protection locked="0"/>
    </xf>
    <xf numFmtId="0" fontId="2" fillId="0" borderId="9" xfId="2" applyFont="1" applyBorder="1" applyAlignment="1" applyProtection="1">
      <alignment horizontal="center"/>
      <protection locked="0"/>
    </xf>
    <xf numFmtId="0" fontId="19" fillId="0" borderId="0" xfId="2" applyFont="1" applyAlignment="1" applyProtection="1">
      <alignment horizontal="left" vertical="top" wrapText="1"/>
      <protection locked="0"/>
    </xf>
    <xf numFmtId="0" fontId="2" fillId="0" borderId="8" xfId="2" applyFont="1" applyBorder="1" applyAlignment="1">
      <alignment horizontal="center"/>
    </xf>
    <xf numFmtId="0" fontId="2" fillId="0" borderId="57" xfId="2" applyFont="1" applyBorder="1" applyAlignment="1">
      <alignment horizontal="left"/>
    </xf>
    <xf numFmtId="0" fontId="2" fillId="0" borderId="40" xfId="2" applyFont="1" applyBorder="1" applyAlignment="1">
      <alignment horizont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8" xfId="0" applyFont="1" applyBorder="1" applyAlignment="1">
      <alignment horizontal="right"/>
    </xf>
    <xf numFmtId="0" fontId="11" fillId="0" borderId="40" xfId="0" applyFont="1" applyBorder="1" applyAlignment="1">
      <alignment horizontal="right"/>
    </xf>
    <xf numFmtId="0" fontId="21" fillId="0" borderId="8" xfId="0" applyFont="1" applyBorder="1" applyAlignment="1">
      <alignment horizontal="left" wrapText="1"/>
    </xf>
    <xf numFmtId="0" fontId="21" fillId="0" borderId="40" xfId="0" applyFont="1" applyBorder="1" applyAlignment="1">
      <alignment horizontal="left" wrapText="1"/>
    </xf>
    <xf numFmtId="0" fontId="11" fillId="0" borderId="8" xfId="0" applyFont="1" applyBorder="1" applyAlignment="1">
      <alignment horizontal="center"/>
    </xf>
    <xf numFmtId="0" fontId="10" fillId="0" borderId="8" xfId="0" applyFont="1" applyBorder="1" applyAlignment="1" applyProtection="1">
      <alignment horizontal="center"/>
      <protection locked="0"/>
    </xf>
    <xf numFmtId="165" fontId="10" fillId="0" borderId="0" xfId="0" applyNumberFormat="1" applyFont="1" applyAlignment="1">
      <alignment horizontal="center"/>
    </xf>
    <xf numFmtId="0" fontId="10" fillId="0" borderId="0" xfId="0" applyFont="1" applyAlignment="1">
      <alignment horizontal="left" wrapText="1"/>
    </xf>
    <xf numFmtId="0" fontId="4" fillId="0" borderId="0" xfId="0" applyFont="1" applyAlignment="1">
      <alignment horizontal="center"/>
    </xf>
    <xf numFmtId="0" fontId="3" fillId="0" borderId="3" xfId="0" applyFont="1" applyBorder="1" applyAlignment="1">
      <alignment horizontal="left"/>
    </xf>
    <xf numFmtId="0" fontId="3" fillId="0" borderId="2" xfId="0" applyFont="1" applyBorder="1" applyAlignment="1">
      <alignment horizontal="left"/>
    </xf>
    <xf numFmtId="0" fontId="3" fillId="0" borderId="53" xfId="0" applyFont="1" applyBorder="1" applyAlignment="1">
      <alignment horizontal="left"/>
    </xf>
    <xf numFmtId="0" fontId="3" fillId="0" borderId="54" xfId="0" applyFont="1" applyBorder="1" applyAlignment="1">
      <alignment horizontal="left"/>
    </xf>
    <xf numFmtId="0" fontId="3" fillId="0" borderId="55" xfId="0" applyFont="1" applyBorder="1" applyAlignment="1">
      <alignment horizontal="left"/>
    </xf>
    <xf numFmtId="0" fontId="17" fillId="0" borderId="12" xfId="0" applyFont="1" applyBorder="1" applyAlignment="1">
      <alignment horizontal="center"/>
    </xf>
    <xf numFmtId="0" fontId="22" fillId="0" borderId="0" xfId="2" applyFont="1" applyAlignment="1">
      <alignment horizontal="center"/>
    </xf>
    <xf numFmtId="0" fontId="24" fillId="0" borderId="0" xfId="2" applyFont="1" applyAlignment="1">
      <alignment horizontal="center"/>
    </xf>
    <xf numFmtId="0" fontId="22" fillId="0" borderId="0" xfId="2" applyFont="1" applyAlignment="1">
      <alignment horizontal="left" vertical="center" wrapText="1"/>
    </xf>
    <xf numFmtId="0" fontId="22" fillId="0" borderId="0" xfId="2" applyFont="1"/>
    <xf numFmtId="0" fontId="22" fillId="0" borderId="8" xfId="2" applyFont="1" applyBorder="1"/>
    <xf numFmtId="0" fontId="22" fillId="0" borderId="40" xfId="2" applyFont="1" applyBorder="1"/>
    <xf numFmtId="0" fontId="22" fillId="0" borderId="8" xfId="2" applyFont="1" applyBorder="1" applyAlignment="1">
      <alignment horizontal="left"/>
    </xf>
    <xf numFmtId="0" fontId="22" fillId="0" borderId="8" xfId="2" applyFont="1" applyBorder="1" applyAlignment="1">
      <alignment horizontal="center"/>
    </xf>
    <xf numFmtId="0" fontId="22" fillId="0" borderId="0" xfId="2" applyFont="1" applyAlignment="1">
      <alignment horizontal="left"/>
    </xf>
    <xf numFmtId="0" fontId="26" fillId="0" borderId="57" xfId="2" applyFont="1" applyBorder="1" applyAlignment="1">
      <alignment horizontal="center"/>
    </xf>
    <xf numFmtId="14" fontId="22" fillId="0" borderId="0" xfId="2" applyNumberFormat="1" applyFont="1" applyAlignment="1">
      <alignment horizontal="center"/>
    </xf>
    <xf numFmtId="0" fontId="25" fillId="0" borderId="0" xfId="2" applyFont="1"/>
    <xf numFmtId="0" fontId="22" fillId="0" borderId="11" xfId="2" applyFont="1" applyBorder="1"/>
    <xf numFmtId="0" fontId="23" fillId="0" borderId="0" xfId="2" applyFont="1" applyAlignment="1">
      <alignment horizontal="center"/>
    </xf>
    <xf numFmtId="0" fontId="22" fillId="0" borderId="0" xfId="2" applyFont="1" applyAlignment="1">
      <alignment wrapText="1"/>
    </xf>
    <xf numFmtId="0" fontId="22" fillId="0" borderId="0" xfId="2" applyFont="1" applyAlignment="1">
      <alignment vertical="center" wrapText="1"/>
    </xf>
    <xf numFmtId="0" fontId="22" fillId="0" borderId="0" xfId="2" applyFont="1" applyAlignment="1">
      <alignment horizontal="center" vertical="center" wrapText="1"/>
    </xf>
    <xf numFmtId="0" fontId="22" fillId="0" borderId="8" xfId="2" applyFont="1" applyBorder="1" applyAlignment="1">
      <alignment vertical="center" wrapText="1"/>
    </xf>
    <xf numFmtId="0" fontId="22" fillId="0" borderId="0" xfId="2" applyFont="1" applyAlignment="1">
      <alignment vertical="top" wrapText="1"/>
    </xf>
    <xf numFmtId="0" fontId="23" fillId="0" borderId="0" xfId="2" applyFont="1"/>
    <xf numFmtId="0" fontId="22" fillId="0" borderId="0" xfId="2" applyFont="1" applyAlignment="1">
      <alignment horizontal="right"/>
    </xf>
    <xf numFmtId="0" fontId="23" fillId="0" borderId="57" xfId="2" applyFont="1" applyBorder="1" applyAlignment="1">
      <alignment horizontal="center" vertical="top"/>
    </xf>
    <xf numFmtId="0" fontId="7" fillId="0" borderId="8" xfId="0" applyFont="1" applyBorder="1" applyAlignment="1">
      <alignment horizontal="center"/>
    </xf>
    <xf numFmtId="0" fontId="0" fillId="0" borderId="20" xfId="0" applyBorder="1" applyAlignment="1" applyProtection="1">
      <alignment horizontal="left"/>
      <protection locked="0"/>
    </xf>
    <xf numFmtId="0" fontId="0" fillId="0" borderId="22" xfId="0" applyBorder="1" applyAlignment="1" applyProtection="1">
      <alignment horizontal="left"/>
      <protection locked="0"/>
    </xf>
    <xf numFmtId="0" fontId="0" fillId="0" borderId="20"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9" xfId="0" applyBorder="1" applyAlignment="1">
      <alignment horizont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 fillId="0" borderId="20" xfId="0" applyFont="1" applyBorder="1" applyAlignment="1">
      <alignment horizontal="center" vertical="center" wrapText="1"/>
    </xf>
    <xf numFmtId="0" fontId="1" fillId="0" borderId="22" xfId="0" applyFont="1" applyBorder="1" applyAlignment="1">
      <alignment horizontal="center" vertical="center" wrapText="1"/>
    </xf>
    <xf numFmtId="0" fontId="25" fillId="0" borderId="0" xfId="2" applyFont="1" applyAlignment="1">
      <alignment horizontal="center"/>
    </xf>
    <xf numFmtId="0" fontId="25" fillId="0" borderId="8" xfId="2" applyFont="1" applyBorder="1" applyAlignment="1">
      <alignment horizontal="center"/>
    </xf>
    <xf numFmtId="0" fontId="23" fillId="0" borderId="57" xfId="2" applyFont="1" applyBorder="1" applyAlignment="1">
      <alignment horizontal="left"/>
    </xf>
    <xf numFmtId="0" fontId="26" fillId="0" borderId="0" xfId="2" applyFont="1" applyAlignment="1">
      <alignment horizontal="center"/>
    </xf>
    <xf numFmtId="0" fontId="10" fillId="0" borderId="7" xfId="0" applyFont="1" applyBorder="1" applyAlignment="1">
      <alignment horizontal="center"/>
    </xf>
    <xf numFmtId="0" fontId="10" fillId="0" borderId="8" xfId="0" applyFont="1" applyBorder="1" applyAlignment="1">
      <alignment horizontal="center"/>
    </xf>
    <xf numFmtId="44" fontId="10" fillId="0" borderId="12" xfId="1" applyFont="1" applyFill="1" applyBorder="1"/>
  </cellXfs>
  <cellStyles count="3">
    <cellStyle name="Currency" xfId="1" builtinId="4"/>
    <cellStyle name="Normal" xfId="0" builtinId="0"/>
    <cellStyle name="Normal 2" xfId="2" xr:uid="{2C0C4254-2625-4CD0-8F24-764596E03ABC}"/>
  </cellStyles>
  <dxfs count="0"/>
  <tableStyles count="0" defaultTableStyle="TableStyleMedium2" defaultPivotStyle="PivotStyleLight16"/>
  <colors>
    <mruColors>
      <color rgb="FF005A9E"/>
      <color rgb="FF0B04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14654</xdr:colOff>
      <xdr:row>0</xdr:row>
      <xdr:rowOff>0</xdr:rowOff>
    </xdr:from>
    <xdr:to>
      <xdr:col>2</xdr:col>
      <xdr:colOff>163427</xdr:colOff>
      <xdr:row>3</xdr:row>
      <xdr:rowOff>65485</xdr:rowOff>
    </xdr:to>
    <xdr:pic>
      <xdr:nvPicPr>
        <xdr:cNvPr id="3" name="Picture 2">
          <a:extLst>
            <a:ext uri="{FF2B5EF4-FFF2-40B4-BE49-F238E27FC236}">
              <a16:creationId xmlns:a16="http://schemas.microsoft.com/office/drawing/2014/main" id="{DC868B6D-8525-3344-A6F1-67CD69A3DF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54" y="0"/>
          <a:ext cx="1577523" cy="5060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680357</xdr:colOff>
      <xdr:row>1</xdr:row>
      <xdr:rowOff>217714</xdr:rowOff>
    </xdr:from>
    <xdr:to>
      <xdr:col>8</xdr:col>
      <xdr:colOff>1230247</xdr:colOff>
      <xdr:row>4</xdr:row>
      <xdr:rowOff>256612</xdr:rowOff>
    </xdr:to>
    <xdr:pic>
      <xdr:nvPicPr>
        <xdr:cNvPr id="3" name="Picture 2">
          <a:extLst>
            <a:ext uri="{FF2B5EF4-FFF2-40B4-BE49-F238E27FC236}">
              <a16:creationId xmlns:a16="http://schemas.microsoft.com/office/drawing/2014/main" id="{F0730F5E-3503-8107-81A4-119F9E283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68732" y="487589"/>
          <a:ext cx="3854159" cy="12596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view="pageLayout" zoomScale="130" zoomScaleNormal="175" zoomScalePageLayoutView="130" workbookViewId="0">
      <selection activeCell="B7" sqref="B7:G7"/>
    </sheetView>
  </sheetViews>
  <sheetFormatPr defaultColWidth="9.109375" defaultRowHeight="10.199999999999999" x14ac:dyDescent="0.2"/>
  <cols>
    <col min="1" max="1" width="11.33203125" style="1" customWidth="1"/>
    <col min="2" max="4" width="9.109375" style="1"/>
    <col min="5" max="5" width="9.6640625" style="1" customWidth="1"/>
    <col min="6" max="7" width="9.109375" style="1"/>
    <col min="8" max="8" width="7.5546875" style="1" customWidth="1"/>
    <col min="9" max="9" width="4.44140625" style="1" bestFit="1" customWidth="1"/>
    <col min="10" max="10" width="14" style="1" customWidth="1"/>
    <col min="11" max="11" width="10.88671875" style="1" customWidth="1"/>
    <col min="12" max="16384" width="9.109375" style="1"/>
  </cols>
  <sheetData>
    <row r="1" spans="1:11" x14ac:dyDescent="0.2">
      <c r="A1" s="191" t="s">
        <v>142</v>
      </c>
      <c r="B1" s="191"/>
      <c r="C1" s="191"/>
      <c r="D1" s="191"/>
      <c r="E1" s="191"/>
      <c r="F1" s="191"/>
      <c r="G1" s="191"/>
      <c r="H1" s="191"/>
      <c r="I1" s="192" t="s">
        <v>239</v>
      </c>
      <c r="J1" s="192"/>
      <c r="K1" s="192"/>
    </row>
    <row r="3" spans="1:11" ht="10.8" thickBot="1" x14ac:dyDescent="0.25">
      <c r="J3" s="121" t="s">
        <v>134</v>
      </c>
      <c r="K3" s="104"/>
    </row>
    <row r="4" spans="1:11" ht="7.5" customHeight="1" x14ac:dyDescent="0.2">
      <c r="D4" s="200" t="s">
        <v>156</v>
      </c>
      <c r="E4" s="201"/>
      <c r="F4" s="218"/>
      <c r="G4" s="219"/>
    </row>
    <row r="5" spans="1:11" ht="13.5" customHeight="1" thickBot="1" x14ac:dyDescent="0.25">
      <c r="A5" s="1" t="s">
        <v>22</v>
      </c>
      <c r="D5" s="202"/>
      <c r="E5" s="203"/>
      <c r="F5" s="220"/>
      <c r="G5" s="221"/>
      <c r="J5" s="15" t="s">
        <v>230</v>
      </c>
      <c r="K5" s="101"/>
    </row>
    <row r="6" spans="1:11" x14ac:dyDescent="0.2">
      <c r="A6" s="15" t="s">
        <v>99</v>
      </c>
      <c r="B6" s="195"/>
      <c r="C6" s="195"/>
      <c r="D6" s="196"/>
      <c r="E6" s="196"/>
      <c r="F6" s="196"/>
      <c r="G6" s="196"/>
      <c r="J6" s="15" t="s">
        <v>4</v>
      </c>
      <c r="K6" s="149"/>
    </row>
    <row r="7" spans="1:11" x14ac:dyDescent="0.2">
      <c r="A7" s="15" t="s">
        <v>1</v>
      </c>
      <c r="B7" s="195"/>
      <c r="C7" s="195"/>
      <c r="D7" s="195"/>
      <c r="E7" s="195"/>
      <c r="F7" s="195"/>
      <c r="G7" s="195"/>
      <c r="J7" s="15" t="s">
        <v>5</v>
      </c>
      <c r="K7" s="150"/>
    </row>
    <row r="8" spans="1:11" x14ac:dyDescent="0.2">
      <c r="A8" s="15" t="s">
        <v>103</v>
      </c>
      <c r="B8" s="195"/>
      <c r="C8" s="195"/>
      <c r="D8" s="195"/>
      <c r="E8" s="195"/>
      <c r="F8" s="195"/>
      <c r="G8" s="195"/>
      <c r="J8" s="15" t="s">
        <v>98</v>
      </c>
      <c r="K8" s="150"/>
    </row>
    <row r="9" spans="1:11" x14ac:dyDescent="0.2">
      <c r="A9" s="15" t="s">
        <v>2</v>
      </c>
      <c r="B9" s="195"/>
      <c r="C9" s="195"/>
      <c r="D9" s="195"/>
      <c r="E9" s="195"/>
      <c r="F9" s="195"/>
      <c r="G9" s="195"/>
      <c r="J9" s="15" t="s">
        <v>97</v>
      </c>
      <c r="K9" s="151"/>
    </row>
    <row r="10" spans="1:11" x14ac:dyDescent="0.2">
      <c r="A10" s="15" t="s">
        <v>102</v>
      </c>
      <c r="B10" s="195"/>
      <c r="C10" s="195"/>
      <c r="D10" s="195"/>
      <c r="E10" s="195"/>
      <c r="F10" s="195"/>
      <c r="G10" s="195"/>
      <c r="K10" s="77"/>
    </row>
    <row r="11" spans="1:11" x14ac:dyDescent="0.2">
      <c r="A11" s="15" t="s">
        <v>100</v>
      </c>
      <c r="B11" s="195"/>
      <c r="C11" s="195"/>
      <c r="D11" s="195"/>
      <c r="E11" s="195"/>
      <c r="F11" s="195"/>
      <c r="G11" s="195"/>
      <c r="J11" s="15" t="s">
        <v>132</v>
      </c>
      <c r="K11" s="190"/>
    </row>
    <row r="12" spans="1:11" x14ac:dyDescent="0.2">
      <c r="A12" s="15" t="s">
        <v>101</v>
      </c>
      <c r="B12" s="195"/>
      <c r="C12" s="195"/>
      <c r="D12" s="195"/>
      <c r="E12" s="195"/>
      <c r="F12" s="195"/>
      <c r="G12" s="195"/>
      <c r="J12" s="15" t="s">
        <v>133</v>
      </c>
      <c r="K12" s="190"/>
    </row>
    <row r="13" spans="1:11" x14ac:dyDescent="0.2">
      <c r="A13" s="15" t="s">
        <v>131</v>
      </c>
      <c r="B13" s="195"/>
      <c r="C13" s="195"/>
      <c r="D13" s="195"/>
      <c r="E13" s="195"/>
      <c r="F13" s="195"/>
      <c r="G13" s="195"/>
      <c r="J13" s="15" t="s">
        <v>141</v>
      </c>
      <c r="K13" s="190"/>
    </row>
    <row r="14" spans="1:11" ht="3" customHeight="1" x14ac:dyDescent="0.2">
      <c r="A14" s="9"/>
      <c r="B14" s="10"/>
      <c r="C14" s="10"/>
      <c r="D14" s="10"/>
      <c r="E14" s="29"/>
      <c r="F14" s="29"/>
      <c r="G14" s="29"/>
      <c r="H14" s="63"/>
      <c r="I14" s="63"/>
      <c r="J14" s="10"/>
      <c r="K14" s="11"/>
    </row>
    <row r="15" spans="1:11" x14ac:dyDescent="0.2">
      <c r="A15" s="2"/>
      <c r="B15" s="4" t="s">
        <v>8</v>
      </c>
      <c r="C15" s="4"/>
      <c r="D15" s="3"/>
      <c r="H15" s="13" t="s">
        <v>13</v>
      </c>
    </row>
    <row r="16" spans="1:11" x14ac:dyDescent="0.2">
      <c r="A16" s="14">
        <v>1</v>
      </c>
      <c r="B16" s="14">
        <v>2</v>
      </c>
      <c r="C16" s="14">
        <v>3</v>
      </c>
      <c r="D16" s="14">
        <v>4</v>
      </c>
      <c r="F16" s="197" t="s">
        <v>14</v>
      </c>
      <c r="G16" s="206"/>
      <c r="H16" s="206"/>
      <c r="I16" s="199"/>
      <c r="J16" s="103"/>
    </row>
    <row r="17" spans="1:11" ht="20.399999999999999" x14ac:dyDescent="0.2">
      <c r="A17" s="14" t="s">
        <v>9</v>
      </c>
      <c r="B17" s="72" t="s">
        <v>110</v>
      </c>
      <c r="C17" s="14" t="s">
        <v>10</v>
      </c>
      <c r="D17" s="14" t="s">
        <v>11</v>
      </c>
      <c r="F17" s="225" t="s">
        <v>155</v>
      </c>
      <c r="G17" s="226"/>
      <c r="H17" s="226"/>
      <c r="I17" s="227"/>
      <c r="J17" s="19">
        <f>C27-D27</f>
        <v>0</v>
      </c>
    </row>
    <row r="18" spans="1:11" x14ac:dyDescent="0.2">
      <c r="A18" s="101"/>
      <c r="B18" s="102"/>
      <c r="C18" s="103"/>
      <c r="D18" s="103"/>
      <c r="F18" s="197" t="s">
        <v>15</v>
      </c>
      <c r="G18" s="198"/>
      <c r="H18" s="198"/>
      <c r="I18" s="199"/>
      <c r="J18" s="16">
        <f>J17+J16</f>
        <v>0</v>
      </c>
    </row>
    <row r="19" spans="1:11" x14ac:dyDescent="0.2">
      <c r="A19" s="101"/>
      <c r="B19" s="102"/>
      <c r="C19" s="103"/>
      <c r="D19" s="103"/>
      <c r="J19" s="20"/>
    </row>
    <row r="20" spans="1:11" x14ac:dyDescent="0.2">
      <c r="A20" s="101"/>
      <c r="B20" s="102"/>
      <c r="C20" s="103"/>
      <c r="D20" s="103"/>
      <c r="F20" s="197" t="s">
        <v>16</v>
      </c>
      <c r="G20" s="198"/>
      <c r="H20" s="198"/>
      <c r="I20" s="199"/>
      <c r="J20" s="16">
        <f>'Schedule of Values'!R46</f>
        <v>0</v>
      </c>
    </row>
    <row r="21" spans="1:11" x14ac:dyDescent="0.2">
      <c r="A21" s="101"/>
      <c r="B21" s="102"/>
      <c r="C21" s="103"/>
      <c r="D21" s="103"/>
      <c r="F21" s="197" t="s">
        <v>17</v>
      </c>
      <c r="G21" s="198"/>
      <c r="H21" s="198"/>
      <c r="I21" s="199"/>
      <c r="J21" s="16">
        <f>'Schedule of Values'!P46</f>
        <v>0</v>
      </c>
    </row>
    <row r="22" spans="1:11" x14ac:dyDescent="0.2">
      <c r="A22" s="101"/>
      <c r="B22" s="102"/>
      <c r="C22" s="103"/>
      <c r="D22" s="103"/>
      <c r="F22" s="197" t="s">
        <v>18</v>
      </c>
      <c r="G22" s="198"/>
      <c r="H22" s="198"/>
      <c r="I22" s="199"/>
      <c r="J22" s="16">
        <f>J21+J20</f>
        <v>0</v>
      </c>
    </row>
    <row r="23" spans="1:11" x14ac:dyDescent="0.2">
      <c r="A23" s="101"/>
      <c r="B23" s="102"/>
      <c r="C23" s="103"/>
      <c r="D23" s="103"/>
      <c r="F23" s="2" t="s">
        <v>105</v>
      </c>
      <c r="G23" s="105">
        <v>5</v>
      </c>
      <c r="H23" s="4"/>
      <c r="I23" s="3"/>
      <c r="J23" s="16">
        <f>ROUND(J22*(G23/100),2)</f>
        <v>0</v>
      </c>
    </row>
    <row r="24" spans="1:11" x14ac:dyDescent="0.2">
      <c r="A24" s="101"/>
      <c r="B24" s="102"/>
      <c r="C24" s="103"/>
      <c r="D24" s="103"/>
      <c r="F24" s="197" t="s">
        <v>19</v>
      </c>
      <c r="G24" s="198"/>
      <c r="H24" s="198"/>
      <c r="I24" s="199"/>
      <c r="J24" s="16">
        <f>J22-J23</f>
        <v>0</v>
      </c>
    </row>
    <row r="25" spans="1:11" x14ac:dyDescent="0.2">
      <c r="A25" s="101"/>
      <c r="B25" s="102"/>
      <c r="C25" s="103"/>
      <c r="D25" s="103"/>
      <c r="F25" s="197" t="s">
        <v>104</v>
      </c>
      <c r="G25" s="198"/>
      <c r="H25" s="198"/>
      <c r="I25" s="199"/>
      <c r="J25" s="103">
        <v>0</v>
      </c>
    </row>
    <row r="26" spans="1:11" x14ac:dyDescent="0.2">
      <c r="A26" s="101"/>
      <c r="B26" s="102"/>
      <c r="C26" s="103"/>
      <c r="D26" s="103"/>
      <c r="F26" s="197" t="s">
        <v>20</v>
      </c>
      <c r="G26" s="198"/>
      <c r="H26" s="198"/>
      <c r="I26" s="199"/>
      <c r="J26" s="103">
        <v>0</v>
      </c>
    </row>
    <row r="27" spans="1:11" x14ac:dyDescent="0.2">
      <c r="A27" s="5" t="s">
        <v>12</v>
      </c>
      <c r="B27" s="21"/>
      <c r="C27" s="17">
        <f>SUM(C18:C26)</f>
        <v>0</v>
      </c>
      <c r="D27" s="17">
        <f>SUM(D18:D26)</f>
        <v>0</v>
      </c>
      <c r="F27" s="197" t="s">
        <v>21</v>
      </c>
      <c r="G27" s="198"/>
      <c r="H27" s="198"/>
      <c r="I27" s="199"/>
      <c r="J27" s="17">
        <f>J24-J25-J26</f>
        <v>0</v>
      </c>
    </row>
    <row r="28" spans="1:11" ht="3" customHeight="1" x14ac:dyDescent="0.2">
      <c r="A28" s="9"/>
      <c r="B28" s="10"/>
      <c r="C28" s="10"/>
      <c r="D28" s="10"/>
      <c r="E28" s="10"/>
      <c r="F28" s="10"/>
      <c r="G28" s="10"/>
      <c r="H28" s="10"/>
      <c r="I28" s="10"/>
      <c r="J28" s="10"/>
      <c r="K28" s="11"/>
    </row>
    <row r="29" spans="1:11" x14ac:dyDescent="0.2">
      <c r="A29" s="1" t="s">
        <v>23</v>
      </c>
      <c r="B29" s="1" t="s">
        <v>24</v>
      </c>
    </row>
    <row r="30" spans="1:11" x14ac:dyDescent="0.2">
      <c r="A30" s="1" t="s">
        <v>25</v>
      </c>
    </row>
    <row r="31" spans="1:11" x14ac:dyDescent="0.2">
      <c r="A31" s="13" t="s">
        <v>27</v>
      </c>
      <c r="B31" s="194" t="s">
        <v>26</v>
      </c>
      <c r="C31" s="194"/>
      <c r="D31" s="194"/>
      <c r="E31" s="194"/>
      <c r="F31" s="194"/>
      <c r="G31" s="194"/>
      <c r="H31" s="194"/>
      <c r="I31" s="194"/>
      <c r="J31" s="194"/>
      <c r="K31" s="194"/>
    </row>
    <row r="32" spans="1:11" x14ac:dyDescent="0.2">
      <c r="A32" s="13" t="s">
        <v>28</v>
      </c>
      <c r="B32" s="194" t="s">
        <v>29</v>
      </c>
      <c r="C32" s="194"/>
      <c r="D32" s="194"/>
      <c r="E32" s="194"/>
      <c r="F32" s="194"/>
      <c r="G32" s="194"/>
      <c r="H32" s="194"/>
      <c r="I32" s="194"/>
      <c r="J32" s="194"/>
      <c r="K32" s="194"/>
    </row>
    <row r="33" spans="1:14" x14ac:dyDescent="0.2">
      <c r="A33" s="13" t="s">
        <v>30</v>
      </c>
      <c r="B33" s="194" t="s">
        <v>31</v>
      </c>
      <c r="C33" s="194"/>
      <c r="D33" s="194"/>
      <c r="E33" s="194"/>
      <c r="F33" s="194"/>
      <c r="G33" s="194"/>
      <c r="H33" s="194"/>
      <c r="I33" s="194"/>
      <c r="J33" s="194"/>
      <c r="K33" s="194"/>
    </row>
    <row r="34" spans="1:14" ht="45" customHeight="1" x14ac:dyDescent="0.2">
      <c r="A34" s="143" t="s">
        <v>32</v>
      </c>
      <c r="B34" s="193" t="s">
        <v>143</v>
      </c>
      <c r="C34" s="193"/>
      <c r="D34" s="193"/>
      <c r="E34" s="193"/>
      <c r="F34" s="193"/>
      <c r="G34" s="193"/>
      <c r="H34" s="193"/>
      <c r="I34" s="193"/>
      <c r="J34" s="193"/>
      <c r="K34" s="193"/>
    </row>
    <row r="35" spans="1:14" ht="35.25" customHeight="1" x14ac:dyDescent="0.2">
      <c r="A35" s="143" t="s">
        <v>33</v>
      </c>
      <c r="B35" s="193" t="s">
        <v>157</v>
      </c>
      <c r="C35" s="193"/>
      <c r="D35" s="193"/>
      <c r="E35" s="193"/>
      <c r="F35" s="193"/>
      <c r="G35" s="193"/>
      <c r="H35" s="193"/>
      <c r="I35" s="193"/>
      <c r="J35" s="193"/>
      <c r="K35" s="193"/>
    </row>
    <row r="36" spans="1:14" ht="5.25" customHeight="1" x14ac:dyDescent="0.2"/>
    <row r="37" spans="1:14" s="155" customFormat="1" ht="11.25" customHeight="1" x14ac:dyDescent="0.2">
      <c r="A37" s="156" t="s">
        <v>3</v>
      </c>
      <c r="B37" s="210" t="s">
        <v>60</v>
      </c>
      <c r="C37" s="211"/>
      <c r="D37" s="211"/>
      <c r="E37" s="212"/>
      <c r="G37" s="229" t="s">
        <v>158</v>
      </c>
      <c r="H37" s="229"/>
      <c r="I37" s="229"/>
      <c r="J37" s="229"/>
      <c r="K37" s="229"/>
    </row>
    <row r="38" spans="1:14" s="155" customFormat="1" ht="12.75" customHeight="1" x14ac:dyDescent="0.2">
      <c r="A38" s="156"/>
      <c r="B38" s="230" t="s">
        <v>60</v>
      </c>
      <c r="C38" s="231"/>
      <c r="D38" s="231"/>
      <c r="E38" s="232"/>
      <c r="G38" s="229" t="s">
        <v>159</v>
      </c>
      <c r="H38" s="229"/>
      <c r="I38" s="229"/>
      <c r="J38" s="229"/>
      <c r="K38" s="229"/>
    </row>
    <row r="39" spans="1:14" s="155" customFormat="1" ht="12.75" customHeight="1" x14ac:dyDescent="0.2">
      <c r="A39" s="156" t="s">
        <v>34</v>
      </c>
      <c r="B39" s="233"/>
      <c r="C39" s="234"/>
      <c r="D39" s="234"/>
      <c r="E39" s="235"/>
      <c r="G39" s="236" t="s">
        <v>160</v>
      </c>
      <c r="H39" s="236"/>
      <c r="I39" s="236"/>
      <c r="J39" s="236"/>
      <c r="K39" s="236"/>
    </row>
    <row r="40" spans="1:14" s="155" customFormat="1" ht="14.25" customHeight="1" x14ac:dyDescent="0.2">
      <c r="A40" s="156" t="s">
        <v>35</v>
      </c>
      <c r="B40" s="210"/>
      <c r="C40" s="212"/>
      <c r="D40" s="180" t="s">
        <v>36</v>
      </c>
      <c r="E40" s="181" t="s">
        <v>60</v>
      </c>
      <c r="G40" s="236"/>
      <c r="H40" s="236"/>
      <c r="I40" s="236"/>
      <c r="J40" s="236"/>
      <c r="K40" s="236"/>
    </row>
    <row r="41" spans="1:14" s="155" customFormat="1" ht="12.75" customHeight="1" x14ac:dyDescent="0.35">
      <c r="G41" s="236"/>
      <c r="H41" s="236"/>
      <c r="I41" s="236"/>
      <c r="J41" s="236"/>
      <c r="K41" s="236"/>
      <c r="N41" s="158"/>
    </row>
    <row r="42" spans="1:14" s="155" customFormat="1" ht="18" x14ac:dyDescent="0.35">
      <c r="A42" s="159" t="s">
        <v>37</v>
      </c>
      <c r="B42" s="237"/>
      <c r="C42" s="237"/>
      <c r="D42" s="237"/>
      <c r="E42" s="155" t="s">
        <v>38</v>
      </c>
      <c r="G42" s="236"/>
      <c r="H42" s="236"/>
      <c r="I42" s="236"/>
      <c r="J42" s="236"/>
      <c r="K42" s="236"/>
      <c r="N42" s="158"/>
    </row>
    <row r="43" spans="1:14" s="155" customFormat="1" x14ac:dyDescent="0.2">
      <c r="A43" s="238" t="s">
        <v>39</v>
      </c>
      <c r="B43" s="238"/>
      <c r="C43" s="239"/>
      <c r="D43" s="239"/>
    </row>
    <row r="44" spans="1:14" s="155" customFormat="1" x14ac:dyDescent="0.2">
      <c r="A44" s="160"/>
      <c r="B44" s="160"/>
      <c r="C44" s="157"/>
      <c r="D44" s="157"/>
    </row>
    <row r="45" spans="1:14" s="155" customFormat="1" x14ac:dyDescent="0.2">
      <c r="A45" s="160"/>
      <c r="B45" s="160"/>
      <c r="C45" s="157"/>
      <c r="D45" s="157"/>
    </row>
    <row r="46" spans="1:14" ht="3" customHeight="1" x14ac:dyDescent="0.2">
      <c r="A46" s="9"/>
      <c r="B46" s="10"/>
      <c r="C46" s="10"/>
      <c r="D46" s="10"/>
      <c r="E46" s="10"/>
      <c r="F46" s="10"/>
      <c r="G46" s="10"/>
      <c r="H46" s="10"/>
      <c r="I46" s="10"/>
      <c r="J46" s="10"/>
      <c r="K46" s="11"/>
    </row>
    <row r="47" spans="1:14" x14ac:dyDescent="0.2">
      <c r="A47" s="1" t="s">
        <v>40</v>
      </c>
    </row>
    <row r="48" spans="1:14" ht="35.25" customHeight="1" x14ac:dyDescent="0.2">
      <c r="A48" s="228" t="s">
        <v>144</v>
      </c>
      <c r="B48" s="228"/>
      <c r="C48" s="228"/>
      <c r="D48" s="228"/>
      <c r="E48" s="228"/>
      <c r="F48" s="228"/>
      <c r="G48" s="228"/>
      <c r="H48" s="228"/>
      <c r="I48" s="228"/>
      <c r="J48" s="228"/>
      <c r="K48" s="228"/>
    </row>
    <row r="49" spans="1:11" ht="20.25" customHeight="1" x14ac:dyDescent="0.2">
      <c r="A49" s="197" t="s">
        <v>41</v>
      </c>
      <c r="B49" s="206"/>
      <c r="C49" s="199"/>
      <c r="D49" s="204"/>
      <c r="E49" s="216"/>
      <c r="F49" s="216"/>
      <c r="G49" s="216"/>
      <c r="H49" s="205"/>
      <c r="J49" s="15" t="s">
        <v>42</v>
      </c>
      <c r="K49" s="101"/>
    </row>
    <row r="50" spans="1:11" ht="20.25" customHeight="1" x14ac:dyDescent="0.2">
      <c r="A50" s="197" t="s">
        <v>43</v>
      </c>
      <c r="B50" s="206"/>
      <c r="C50" s="199"/>
      <c r="D50" s="213"/>
      <c r="E50" s="214"/>
      <c r="F50" s="214"/>
      <c r="G50" s="214"/>
      <c r="H50" s="215"/>
    </row>
    <row r="51" spans="1:11" ht="18.75" customHeight="1" x14ac:dyDescent="0.2">
      <c r="A51" s="207" t="s">
        <v>44</v>
      </c>
      <c r="B51" s="208"/>
      <c r="C51" s="209"/>
      <c r="D51" s="213"/>
      <c r="E51" s="214"/>
      <c r="F51" s="214"/>
      <c r="G51" s="214"/>
      <c r="H51" s="215"/>
      <c r="J51" s="15" t="s">
        <v>42</v>
      </c>
      <c r="K51" s="101"/>
    </row>
    <row r="52" spans="1:11" ht="12" customHeight="1" x14ac:dyDescent="0.25">
      <c r="A52" s="222" t="s">
        <v>145</v>
      </c>
      <c r="B52" s="223"/>
      <c r="C52" s="223"/>
      <c r="D52" s="223"/>
      <c r="E52" s="223"/>
      <c r="F52" s="223"/>
      <c r="G52" s="223"/>
      <c r="H52" s="223"/>
      <c r="I52" s="223"/>
      <c r="J52" s="223"/>
      <c r="K52" s="224"/>
    </row>
    <row r="53" spans="1:11" x14ac:dyDescent="0.2">
      <c r="A53" s="14" t="s">
        <v>148</v>
      </c>
      <c r="B53" s="217" t="s">
        <v>149</v>
      </c>
      <c r="C53" s="217"/>
      <c r="D53" s="204" t="s">
        <v>150</v>
      </c>
      <c r="E53" s="205"/>
      <c r="F53" s="217" t="s">
        <v>151</v>
      </c>
      <c r="G53" s="217"/>
      <c r="J53" s="15" t="s">
        <v>153</v>
      </c>
      <c r="K53" s="15"/>
    </row>
    <row r="54" spans="1:11" ht="12" customHeight="1" x14ac:dyDescent="0.2">
      <c r="A54" s="14"/>
      <c r="B54" s="217"/>
      <c r="C54" s="217"/>
      <c r="D54" s="204"/>
      <c r="E54" s="205"/>
      <c r="F54" s="217"/>
      <c r="G54" s="217"/>
      <c r="J54" s="15" t="s">
        <v>132</v>
      </c>
      <c r="K54" s="15"/>
    </row>
    <row r="55" spans="1:11" ht="12" customHeight="1" x14ac:dyDescent="0.2">
      <c r="A55" s="14"/>
      <c r="B55" s="217"/>
      <c r="C55" s="217"/>
      <c r="D55" s="204"/>
      <c r="E55" s="205"/>
      <c r="F55" s="217"/>
      <c r="G55" s="217"/>
      <c r="J55" s="15" t="s">
        <v>146</v>
      </c>
      <c r="K55" s="15"/>
    </row>
    <row r="56" spans="1:11" ht="12" customHeight="1" x14ac:dyDescent="0.2">
      <c r="A56" s="14"/>
      <c r="B56" s="217"/>
      <c r="C56" s="217"/>
      <c r="D56" s="204"/>
      <c r="E56" s="205"/>
      <c r="F56" s="217"/>
      <c r="G56" s="217"/>
      <c r="J56" s="15" t="s">
        <v>147</v>
      </c>
      <c r="K56" s="15"/>
    </row>
    <row r="57" spans="1:11" ht="12" customHeight="1" x14ac:dyDescent="0.2">
      <c r="A57" s="14"/>
      <c r="B57" s="217"/>
      <c r="C57" s="217"/>
      <c r="D57" s="204"/>
      <c r="E57" s="205"/>
      <c r="F57" s="217"/>
      <c r="G57" s="217"/>
      <c r="J57" s="15" t="s">
        <v>154</v>
      </c>
      <c r="K57" s="15"/>
    </row>
    <row r="58" spans="1:11" ht="12" customHeight="1" x14ac:dyDescent="0.2">
      <c r="A58" s="14"/>
      <c r="B58" s="217"/>
      <c r="C58" s="217"/>
      <c r="D58" s="204"/>
      <c r="E58" s="205"/>
      <c r="F58" s="217"/>
      <c r="G58" s="217"/>
    </row>
    <row r="59" spans="1:11" ht="12" customHeight="1" x14ac:dyDescent="0.2">
      <c r="A59" s="14"/>
      <c r="B59" s="217"/>
      <c r="C59" s="217"/>
      <c r="D59" s="204"/>
      <c r="E59" s="205"/>
      <c r="F59" s="217"/>
      <c r="G59" s="217"/>
    </row>
    <row r="60" spans="1:11" ht="12" customHeight="1" x14ac:dyDescent="0.2">
      <c r="A60" s="15" t="s">
        <v>152</v>
      </c>
      <c r="B60" s="217"/>
      <c r="C60" s="217"/>
      <c r="D60" s="204"/>
      <c r="E60" s="205"/>
      <c r="F60" s="217"/>
      <c r="G60" s="217"/>
    </row>
  </sheetData>
  <sheetProtection sheet="1" formatCells="0" selectLockedCells="1"/>
  <mergeCells count="68">
    <mergeCell ref="A52:K52"/>
    <mergeCell ref="F26:I26"/>
    <mergeCell ref="F16:I16"/>
    <mergeCell ref="F17:I17"/>
    <mergeCell ref="F18:I18"/>
    <mergeCell ref="F20:I20"/>
    <mergeCell ref="A48:K48"/>
    <mergeCell ref="G37:K37"/>
    <mergeCell ref="B38:E39"/>
    <mergeCell ref="G38:K38"/>
    <mergeCell ref="G39:K42"/>
    <mergeCell ref="B40:C40"/>
    <mergeCell ref="B42:D42"/>
    <mergeCell ref="A43:B43"/>
    <mergeCell ref="C43:D43"/>
    <mergeCell ref="F4:G5"/>
    <mergeCell ref="F21:I21"/>
    <mergeCell ref="F22:I22"/>
    <mergeCell ref="F24:I24"/>
    <mergeCell ref="F25:I25"/>
    <mergeCell ref="F60:G60"/>
    <mergeCell ref="D58:E58"/>
    <mergeCell ref="F58:G58"/>
    <mergeCell ref="B53:C53"/>
    <mergeCell ref="D53:E53"/>
    <mergeCell ref="F53:G53"/>
    <mergeCell ref="B59:C59"/>
    <mergeCell ref="D59:E59"/>
    <mergeCell ref="F59:G59"/>
    <mergeCell ref="F54:G54"/>
    <mergeCell ref="F55:G55"/>
    <mergeCell ref="F56:G56"/>
    <mergeCell ref="F57:G57"/>
    <mergeCell ref="B60:C60"/>
    <mergeCell ref="D54:E54"/>
    <mergeCell ref="D55:E55"/>
    <mergeCell ref="D60:E60"/>
    <mergeCell ref="A49:C49"/>
    <mergeCell ref="A50:C50"/>
    <mergeCell ref="A51:C51"/>
    <mergeCell ref="B35:K35"/>
    <mergeCell ref="B37:E37"/>
    <mergeCell ref="D51:H51"/>
    <mergeCell ref="D50:H50"/>
    <mergeCell ref="D49:H49"/>
    <mergeCell ref="D56:E56"/>
    <mergeCell ref="D57:E57"/>
    <mergeCell ref="B58:C58"/>
    <mergeCell ref="B54:C54"/>
    <mergeCell ref="B55:C55"/>
    <mergeCell ref="B56:C56"/>
    <mergeCell ref="B57:C57"/>
    <mergeCell ref="A1:H1"/>
    <mergeCell ref="I1:K1"/>
    <mergeCell ref="B34:K34"/>
    <mergeCell ref="B33:K33"/>
    <mergeCell ref="B32:K32"/>
    <mergeCell ref="B31:K31"/>
    <mergeCell ref="B6:G6"/>
    <mergeCell ref="B7:G7"/>
    <mergeCell ref="B8:G8"/>
    <mergeCell ref="B9:G9"/>
    <mergeCell ref="B10:G10"/>
    <mergeCell ref="B11:G11"/>
    <mergeCell ref="B12:G12"/>
    <mergeCell ref="B13:G13"/>
    <mergeCell ref="F27:I27"/>
    <mergeCell ref="D4:E5"/>
  </mergeCells>
  <phoneticPr fontId="8" type="noConversion"/>
  <pageMargins left="0.25" right="0.25" top="0.10416666666666667" bottom="0.14423076923076922" header="0.5" footer="0.5"/>
  <pageSetup orientation="portrait" horizontalDpi="4294967294"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S62"/>
  <sheetViews>
    <sheetView tabSelected="1" view="pageLayout" topLeftCell="D36" zoomScale="55" zoomScaleNormal="85" zoomScalePageLayoutView="55" workbookViewId="0">
      <selection activeCell="L55" sqref="L55"/>
    </sheetView>
  </sheetViews>
  <sheetFormatPr defaultColWidth="11.6640625" defaultRowHeight="15.6" x14ac:dyDescent="0.3"/>
  <cols>
    <col min="1" max="1" width="21.6640625" style="42" customWidth="1"/>
    <col min="2" max="2" width="22.44140625" style="42" customWidth="1"/>
    <col min="3" max="3" width="28.33203125" style="42" customWidth="1"/>
    <col min="4" max="4" width="131.33203125" style="43" customWidth="1"/>
    <col min="5" max="5" width="15.6640625" style="44" customWidth="1"/>
    <col min="6" max="6" width="12.6640625" style="45" customWidth="1"/>
    <col min="7" max="7" width="16.6640625" style="45" customWidth="1"/>
    <col min="8" max="8" width="20.88671875" style="45" customWidth="1"/>
    <col min="9" max="10" width="20.88671875" style="46" customWidth="1"/>
    <col min="11" max="11" width="20.88671875" style="42" customWidth="1"/>
    <col min="12" max="12" width="20.88671875" style="46" customWidth="1"/>
    <col min="13" max="13" width="20.88671875" style="42" customWidth="1"/>
    <col min="14" max="15" width="20.88671875" style="46" customWidth="1"/>
    <col min="16" max="16" width="20.88671875" style="60" customWidth="1"/>
    <col min="17" max="19" width="20.88671875" style="46" customWidth="1"/>
    <col min="20" max="16384" width="11.6640625" style="46"/>
  </cols>
  <sheetData>
    <row r="1" spans="1:253" ht="31.5" customHeight="1" thickBot="1" x14ac:dyDescent="0.35">
      <c r="A1" s="240" t="s">
        <v>76</v>
      </c>
      <c r="B1" s="241"/>
      <c r="C1" s="241"/>
      <c r="D1" s="241"/>
      <c r="E1" s="241"/>
      <c r="F1" s="241"/>
      <c r="G1" s="241"/>
      <c r="H1" s="241"/>
      <c r="I1" s="241"/>
      <c r="J1" s="241"/>
      <c r="K1" s="241"/>
      <c r="L1" s="241"/>
      <c r="M1" s="241"/>
      <c r="N1" s="241"/>
      <c r="O1" s="241"/>
      <c r="P1" s="241"/>
      <c r="Q1" s="241"/>
      <c r="R1" s="241"/>
      <c r="S1" s="242"/>
    </row>
    <row r="2" spans="1:253" ht="31.5" customHeight="1" x14ac:dyDescent="0.3">
      <c r="A2" s="50"/>
      <c r="B2" s="50"/>
      <c r="C2" s="50"/>
      <c r="D2" s="50"/>
      <c r="E2" s="50"/>
      <c r="F2" s="50"/>
      <c r="G2" s="50"/>
      <c r="H2" s="50"/>
      <c r="I2" s="50"/>
      <c r="J2" s="50"/>
      <c r="K2" s="50"/>
      <c r="L2" s="50"/>
      <c r="M2" s="50"/>
      <c r="N2" s="50"/>
      <c r="O2" s="50"/>
      <c r="P2" s="50"/>
      <c r="Q2" s="50"/>
      <c r="R2" s="50"/>
      <c r="S2" s="50"/>
    </row>
    <row r="3" spans="1:253" ht="31.5" customHeight="1" x14ac:dyDescent="0.3">
      <c r="A3" s="50"/>
      <c r="B3" s="50"/>
      <c r="C3" s="50"/>
      <c r="D3" s="50"/>
      <c r="E3" s="50"/>
      <c r="F3" s="50"/>
      <c r="G3" s="50"/>
      <c r="H3" s="50"/>
      <c r="I3" s="50"/>
      <c r="J3" s="50"/>
      <c r="K3" s="50"/>
      <c r="L3" s="50"/>
      <c r="M3" s="50"/>
      <c r="N3" s="247" t="str">
        <f>'Pay Application'!I1</f>
        <v>Form No. MPWO CPAAP-4.22.2024</v>
      </c>
      <c r="O3" s="247"/>
      <c r="P3" s="247"/>
      <c r="Q3" s="247"/>
      <c r="R3" s="247"/>
      <c r="S3" s="50"/>
    </row>
    <row r="4" spans="1:253" ht="31.5" customHeight="1" x14ac:dyDescent="0.3">
      <c r="L4" s="47"/>
      <c r="M4" s="48"/>
      <c r="N4" s="243" t="s">
        <v>71</v>
      </c>
      <c r="O4" s="243"/>
      <c r="P4" s="243"/>
      <c r="Q4" s="243"/>
      <c r="R4" s="147">
        <f>'Pay Application'!K6</f>
        <v>0</v>
      </c>
    </row>
    <row r="5" spans="1:253" ht="31.5" customHeight="1" x14ac:dyDescent="0.3">
      <c r="A5" s="65" t="s">
        <v>75</v>
      </c>
      <c r="B5" s="245">
        <f>'Pay Application'!B6</f>
        <v>0</v>
      </c>
      <c r="C5" s="245"/>
      <c r="D5" s="245"/>
      <c r="L5" s="47"/>
      <c r="N5" s="244" t="s">
        <v>72</v>
      </c>
      <c r="O5" s="244"/>
      <c r="P5" s="244"/>
      <c r="Q5" s="244"/>
      <c r="R5" s="148">
        <f>'Pay Application'!K7</f>
        <v>0</v>
      </c>
    </row>
    <row r="6" spans="1:253" ht="31.5" customHeight="1" x14ac:dyDescent="0.3">
      <c r="A6" s="66" t="s">
        <v>238</v>
      </c>
      <c r="B6" s="246">
        <f>'Pay Application'!B7</f>
        <v>0</v>
      </c>
      <c r="C6" s="246"/>
      <c r="D6" s="246"/>
      <c r="L6" s="47"/>
      <c r="N6" s="244" t="s">
        <v>73</v>
      </c>
      <c r="O6" s="244"/>
      <c r="P6" s="244"/>
      <c r="Q6" s="244"/>
      <c r="R6" s="148">
        <f>'Pay Application'!K8</f>
        <v>0</v>
      </c>
    </row>
    <row r="7" spans="1:253" ht="31.5" customHeight="1" x14ac:dyDescent="0.3">
      <c r="A7" s="67" t="s">
        <v>77</v>
      </c>
      <c r="B7" s="246">
        <f>'Pay Application'!B8</f>
        <v>0</v>
      </c>
      <c r="C7" s="246"/>
      <c r="D7" s="246"/>
      <c r="L7" s="47"/>
      <c r="N7" s="244" t="s">
        <v>74</v>
      </c>
      <c r="O7" s="244"/>
      <c r="P7" s="244"/>
      <c r="Q7" s="244"/>
      <c r="R7" s="148">
        <f>'Pay Application'!K9</f>
        <v>0</v>
      </c>
    </row>
    <row r="8" spans="1:253" s="47" customFormat="1" x14ac:dyDescent="0.3">
      <c r="A8" s="48"/>
      <c r="B8" s="48"/>
      <c r="C8" s="48"/>
      <c r="D8" s="52"/>
      <c r="E8" s="50"/>
      <c r="F8" s="51"/>
      <c r="G8" s="51"/>
      <c r="H8" s="51"/>
      <c r="I8" s="48"/>
      <c r="J8" s="48"/>
      <c r="K8" s="48"/>
      <c r="L8" s="53"/>
      <c r="M8" s="54"/>
      <c r="P8" s="49"/>
    </row>
    <row r="9" spans="1:253" ht="46.8" x14ac:dyDescent="0.3">
      <c r="A9" s="108" t="s">
        <v>107</v>
      </c>
      <c r="B9" s="111" t="s">
        <v>129</v>
      </c>
      <c r="C9" s="183" t="s">
        <v>233</v>
      </c>
      <c r="D9" s="117" t="s">
        <v>91</v>
      </c>
      <c r="E9" s="106" t="s">
        <v>78</v>
      </c>
      <c r="F9" s="106" t="s">
        <v>86</v>
      </c>
      <c r="G9" s="106" t="s">
        <v>79</v>
      </c>
      <c r="H9" s="106" t="s">
        <v>80</v>
      </c>
      <c r="I9" s="106" t="s">
        <v>81</v>
      </c>
      <c r="J9" s="106" t="s">
        <v>82</v>
      </c>
      <c r="K9" s="106" t="s">
        <v>83</v>
      </c>
      <c r="L9" s="106" t="s">
        <v>84</v>
      </c>
      <c r="M9" s="106" t="s">
        <v>92</v>
      </c>
      <c r="N9" s="106" t="s">
        <v>93</v>
      </c>
      <c r="O9" s="106" t="s">
        <v>115</v>
      </c>
      <c r="P9" s="106" t="s">
        <v>94</v>
      </c>
      <c r="Q9" s="106" t="s">
        <v>85</v>
      </c>
      <c r="R9" s="106" t="s">
        <v>96</v>
      </c>
      <c r="S9" s="107" t="s">
        <v>95</v>
      </c>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2"/>
    </row>
    <row r="10" spans="1:253" ht="29.25" customHeight="1" x14ac:dyDescent="0.3">
      <c r="A10" s="88"/>
      <c r="B10" s="109"/>
      <c r="C10" s="109"/>
      <c r="D10" s="89"/>
      <c r="E10" s="90"/>
      <c r="F10" s="91"/>
      <c r="G10" s="92"/>
      <c r="H10" s="62">
        <f t="shared" ref="H10:H22" si="0">ROUND(E10*G10,2)</f>
        <v>0</v>
      </c>
      <c r="I10" s="98"/>
      <c r="J10" s="99"/>
      <c r="K10" s="100"/>
      <c r="L10" s="56">
        <f>ROUND(K10*G10,2)</f>
        <v>0</v>
      </c>
      <c r="M10" s="56">
        <f>_xlfn.XLOOKUP(A10,'Stored Materials'!A$13:A$55,'Stored Materials'!I$13:I$55,0,0,1)</f>
        <v>0</v>
      </c>
      <c r="N10" s="56">
        <f>_xlfn.XLOOKUP(A10,'Stored Materials'!A$13:A$55,'Stored Materials'!J$13:J$55,0,0,1)</f>
        <v>0</v>
      </c>
      <c r="O10" s="56">
        <f>_xlfn.XLOOKUP(A10,'Stored Materials'!A$13:A$55,'Stored Materials'!K$13:K$55,0,0,1)</f>
        <v>0</v>
      </c>
      <c r="P10" s="56">
        <f>IFERROR(M10+N10-O10,0)</f>
        <v>0</v>
      </c>
      <c r="Q10" s="55">
        <f>I10+K10</f>
        <v>0</v>
      </c>
      <c r="R10" s="57">
        <f>J10+L10</f>
        <v>0</v>
      </c>
      <c r="S10" s="58" t="str">
        <f>IFERROR(R10/H10,"")</f>
        <v/>
      </c>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c r="IL10" s="42"/>
      <c r="IM10" s="42"/>
      <c r="IN10" s="42"/>
      <c r="IO10" s="42"/>
      <c r="IP10" s="42"/>
      <c r="IQ10" s="42"/>
      <c r="IR10" s="42"/>
      <c r="IS10" s="42"/>
    </row>
    <row r="11" spans="1:253" ht="29.25" customHeight="1" x14ac:dyDescent="0.3">
      <c r="A11" s="88"/>
      <c r="B11" s="109"/>
      <c r="C11" s="109"/>
      <c r="D11" s="89"/>
      <c r="E11" s="90"/>
      <c r="F11" s="91"/>
      <c r="G11" s="92"/>
      <c r="H11" s="62">
        <f t="shared" si="0"/>
        <v>0</v>
      </c>
      <c r="I11" s="98"/>
      <c r="J11" s="99"/>
      <c r="K11" s="100"/>
      <c r="L11" s="56">
        <f t="shared" ref="L11:L22" si="1">ROUND(K11*G11,2)</f>
        <v>0</v>
      </c>
      <c r="M11" s="56">
        <f>_xlfn.XLOOKUP(A11,'Stored Materials'!A$13:A$55,'Stored Materials'!I$13:I$55,0,0,1)</f>
        <v>0</v>
      </c>
      <c r="N11" s="56">
        <f>_xlfn.XLOOKUP(A11,'Stored Materials'!A$13:A$55,'Stored Materials'!J$13:J$55,0,0,1)</f>
        <v>0</v>
      </c>
      <c r="O11" s="56">
        <f>_xlfn.XLOOKUP(A11,'Stored Materials'!A$13:A$55,'Stored Materials'!K$13:K$55,0,0,1)</f>
        <v>0</v>
      </c>
      <c r="P11" s="56">
        <f t="shared" ref="P11:P45" si="2">IFERROR(M11+N11-O11,0)</f>
        <v>0</v>
      </c>
      <c r="Q11" s="55">
        <f t="shared" ref="Q11:Q22" si="3">I11+K11</f>
        <v>0</v>
      </c>
      <c r="R11" s="57">
        <f t="shared" ref="R11:R44" si="4">J11+L11</f>
        <v>0</v>
      </c>
      <c r="S11" s="58" t="str">
        <f t="shared" ref="S11:S22" si="5">IFERROR(R11/H11,"")</f>
        <v/>
      </c>
    </row>
    <row r="12" spans="1:253" ht="29.25" customHeight="1" x14ac:dyDescent="0.3">
      <c r="A12" s="88"/>
      <c r="B12" s="109"/>
      <c r="C12" s="109"/>
      <c r="D12" s="89"/>
      <c r="E12" s="90"/>
      <c r="F12" s="91"/>
      <c r="G12" s="92"/>
      <c r="H12" s="62">
        <f t="shared" si="0"/>
        <v>0</v>
      </c>
      <c r="I12" s="98"/>
      <c r="J12" s="99"/>
      <c r="K12" s="100"/>
      <c r="L12" s="56">
        <f t="shared" si="1"/>
        <v>0</v>
      </c>
      <c r="M12" s="56">
        <f>_xlfn.XLOOKUP(A12,'Stored Materials'!A$13:A$55,'Stored Materials'!I$13:I$55,0,0,1)</f>
        <v>0</v>
      </c>
      <c r="N12" s="56">
        <f>_xlfn.XLOOKUP(A12,'Stored Materials'!A$13:A$55,'Stored Materials'!J$13:J$55,0,0,1)</f>
        <v>0</v>
      </c>
      <c r="O12" s="56">
        <f>_xlfn.XLOOKUP(A12,'Stored Materials'!A$13:A$55,'Stored Materials'!K$13:K$55,0,0,1)</f>
        <v>0</v>
      </c>
      <c r="P12" s="56">
        <f t="shared" si="2"/>
        <v>0</v>
      </c>
      <c r="Q12" s="55">
        <f t="shared" si="3"/>
        <v>0</v>
      </c>
      <c r="R12" s="57">
        <f t="shared" si="4"/>
        <v>0</v>
      </c>
      <c r="S12" s="58" t="str">
        <f t="shared" si="5"/>
        <v/>
      </c>
    </row>
    <row r="13" spans="1:253" ht="29.25" customHeight="1" x14ac:dyDescent="0.3">
      <c r="A13" s="88"/>
      <c r="B13" s="109"/>
      <c r="C13" s="109"/>
      <c r="D13" s="89"/>
      <c r="E13" s="90"/>
      <c r="F13" s="91"/>
      <c r="G13" s="92"/>
      <c r="H13" s="62">
        <f t="shared" si="0"/>
        <v>0</v>
      </c>
      <c r="I13" s="98"/>
      <c r="J13" s="99"/>
      <c r="K13" s="100"/>
      <c r="L13" s="56">
        <f t="shared" si="1"/>
        <v>0</v>
      </c>
      <c r="M13" s="56">
        <f>_xlfn.XLOOKUP(A13,'Stored Materials'!A$13:A$55,'Stored Materials'!I$13:I$55,0,0,1)</f>
        <v>0</v>
      </c>
      <c r="N13" s="56">
        <f>_xlfn.XLOOKUP(A13,'Stored Materials'!A$13:A$55,'Stored Materials'!J$13:J$55,0,0,1)</f>
        <v>0</v>
      </c>
      <c r="O13" s="56">
        <f>_xlfn.XLOOKUP(A13,'Stored Materials'!A$13:A$55,'Stored Materials'!K$13:K$55,0,0,1)</f>
        <v>0</v>
      </c>
      <c r="P13" s="56">
        <f t="shared" si="2"/>
        <v>0</v>
      </c>
      <c r="Q13" s="55">
        <f t="shared" si="3"/>
        <v>0</v>
      </c>
      <c r="R13" s="57">
        <f t="shared" si="4"/>
        <v>0</v>
      </c>
      <c r="S13" s="58" t="str">
        <f t="shared" si="5"/>
        <v/>
      </c>
    </row>
    <row r="14" spans="1:253" ht="29.25" customHeight="1" x14ac:dyDescent="0.3">
      <c r="A14" s="88"/>
      <c r="B14" s="109"/>
      <c r="C14" s="109"/>
      <c r="D14" s="89"/>
      <c r="E14" s="90"/>
      <c r="F14" s="91"/>
      <c r="G14" s="92"/>
      <c r="H14" s="62">
        <f t="shared" si="0"/>
        <v>0</v>
      </c>
      <c r="I14" s="98"/>
      <c r="J14" s="99"/>
      <c r="K14" s="100"/>
      <c r="L14" s="56">
        <f t="shared" si="1"/>
        <v>0</v>
      </c>
      <c r="M14" s="56">
        <f>_xlfn.XLOOKUP(A14,'Stored Materials'!A$13:A$55,'Stored Materials'!I$13:I$55,0,0,1)</f>
        <v>0</v>
      </c>
      <c r="N14" s="56">
        <f>_xlfn.XLOOKUP(A14,'Stored Materials'!A$13:A$55,'Stored Materials'!J$13:J$55,0,0,1)</f>
        <v>0</v>
      </c>
      <c r="O14" s="56">
        <f>_xlfn.XLOOKUP(A14,'Stored Materials'!A$13:A$55,'Stored Materials'!K$13:K$55,0,0,1)</f>
        <v>0</v>
      </c>
      <c r="P14" s="56">
        <f t="shared" si="2"/>
        <v>0</v>
      </c>
      <c r="Q14" s="55">
        <f t="shared" si="3"/>
        <v>0</v>
      </c>
      <c r="R14" s="57">
        <f t="shared" si="4"/>
        <v>0</v>
      </c>
      <c r="S14" s="58" t="str">
        <f t="shared" si="5"/>
        <v/>
      </c>
    </row>
    <row r="15" spans="1:253" ht="29.25" customHeight="1" x14ac:dyDescent="0.3">
      <c r="A15" s="88"/>
      <c r="B15" s="109"/>
      <c r="C15" s="109"/>
      <c r="D15" s="89"/>
      <c r="E15" s="90"/>
      <c r="F15" s="91"/>
      <c r="G15" s="92"/>
      <c r="H15" s="62">
        <f>ROUND(E15*G15,2)</f>
        <v>0</v>
      </c>
      <c r="I15" s="98"/>
      <c r="J15" s="99"/>
      <c r="K15" s="100"/>
      <c r="L15" s="56">
        <f t="shared" si="1"/>
        <v>0</v>
      </c>
      <c r="M15" s="56">
        <f>_xlfn.XLOOKUP(A15,'Stored Materials'!A$13:A$55,'Stored Materials'!I$13:I$55,0,0,1)</f>
        <v>0</v>
      </c>
      <c r="N15" s="56">
        <f>_xlfn.XLOOKUP(A15,'Stored Materials'!A$13:A$55,'Stored Materials'!J$13:J$55,0,0,1)</f>
        <v>0</v>
      </c>
      <c r="O15" s="56">
        <f>_xlfn.XLOOKUP(A15,'Stored Materials'!A$13:A$55,'Stored Materials'!K$13:K$55,0,0,1)</f>
        <v>0</v>
      </c>
      <c r="P15" s="56">
        <f t="shared" si="2"/>
        <v>0</v>
      </c>
      <c r="Q15" s="55">
        <f t="shared" si="3"/>
        <v>0</v>
      </c>
      <c r="R15" s="57">
        <f t="shared" si="4"/>
        <v>0</v>
      </c>
      <c r="S15" s="58" t="str">
        <f t="shared" si="5"/>
        <v/>
      </c>
    </row>
    <row r="16" spans="1:253" ht="29.25" customHeight="1" x14ac:dyDescent="0.3">
      <c r="A16" s="88"/>
      <c r="B16" s="109"/>
      <c r="C16" s="109"/>
      <c r="D16" s="89"/>
      <c r="E16" s="90"/>
      <c r="F16" s="91"/>
      <c r="G16" s="92"/>
      <c r="H16" s="62">
        <f t="shared" si="0"/>
        <v>0</v>
      </c>
      <c r="I16" s="98"/>
      <c r="J16" s="99"/>
      <c r="K16" s="100"/>
      <c r="L16" s="56">
        <f t="shared" si="1"/>
        <v>0</v>
      </c>
      <c r="M16" s="56">
        <f>_xlfn.XLOOKUP(A16,'Stored Materials'!A$13:A$55,'Stored Materials'!I$13:I$55,0,0,1)</f>
        <v>0</v>
      </c>
      <c r="N16" s="56">
        <f>_xlfn.XLOOKUP(A16,'Stored Materials'!A$13:A$55,'Stored Materials'!J$13:J$55,0,0,1)</f>
        <v>0</v>
      </c>
      <c r="O16" s="56">
        <f>_xlfn.XLOOKUP(A16,'Stored Materials'!A$13:A$55,'Stored Materials'!K$13:K$55,0,0,1)</f>
        <v>0</v>
      </c>
      <c r="P16" s="56">
        <f t="shared" si="2"/>
        <v>0</v>
      </c>
      <c r="Q16" s="55">
        <f t="shared" si="3"/>
        <v>0</v>
      </c>
      <c r="R16" s="57">
        <f t="shared" si="4"/>
        <v>0</v>
      </c>
      <c r="S16" s="58" t="str">
        <f t="shared" si="5"/>
        <v/>
      </c>
    </row>
    <row r="17" spans="1:19" ht="29.25" customHeight="1" x14ac:dyDescent="0.3">
      <c r="A17" s="88"/>
      <c r="B17" s="109"/>
      <c r="C17" s="109"/>
      <c r="D17" s="89"/>
      <c r="E17" s="90"/>
      <c r="F17" s="91"/>
      <c r="G17" s="92"/>
      <c r="H17" s="62">
        <f t="shared" si="0"/>
        <v>0</v>
      </c>
      <c r="I17" s="98"/>
      <c r="J17" s="99"/>
      <c r="K17" s="100"/>
      <c r="L17" s="56">
        <f t="shared" si="1"/>
        <v>0</v>
      </c>
      <c r="M17" s="56">
        <f>_xlfn.XLOOKUP(A17,'Stored Materials'!A$13:A$55,'Stored Materials'!I$13:I$55,0,0,1)</f>
        <v>0</v>
      </c>
      <c r="N17" s="56">
        <f>_xlfn.XLOOKUP(A17,'Stored Materials'!A$13:A$55,'Stored Materials'!J$13:J$55,0,0,1)</f>
        <v>0</v>
      </c>
      <c r="O17" s="56">
        <f>_xlfn.XLOOKUP(A17,'Stored Materials'!A$13:A$55,'Stored Materials'!K$13:K$55,0,0,1)</f>
        <v>0</v>
      </c>
      <c r="P17" s="56">
        <f t="shared" si="2"/>
        <v>0</v>
      </c>
      <c r="Q17" s="55">
        <f t="shared" si="3"/>
        <v>0</v>
      </c>
      <c r="R17" s="57">
        <f t="shared" si="4"/>
        <v>0</v>
      </c>
      <c r="S17" s="58" t="str">
        <f t="shared" si="5"/>
        <v/>
      </c>
    </row>
    <row r="18" spans="1:19" ht="29.25" customHeight="1" x14ac:dyDescent="0.3">
      <c r="A18" s="88"/>
      <c r="B18" s="109"/>
      <c r="C18" s="109"/>
      <c r="D18" s="89"/>
      <c r="E18" s="90"/>
      <c r="F18" s="91"/>
      <c r="G18" s="92"/>
      <c r="H18" s="62">
        <f t="shared" si="0"/>
        <v>0</v>
      </c>
      <c r="I18" s="98"/>
      <c r="J18" s="99"/>
      <c r="K18" s="100"/>
      <c r="L18" s="56">
        <f t="shared" si="1"/>
        <v>0</v>
      </c>
      <c r="M18" s="56">
        <f>_xlfn.XLOOKUP(A18,'Stored Materials'!A$13:A$55,'Stored Materials'!I$13:I$55,0,0,1)</f>
        <v>0</v>
      </c>
      <c r="N18" s="56">
        <f>_xlfn.XLOOKUP(A18,'Stored Materials'!A$13:A$55,'Stored Materials'!J$13:J$55,0,0,1)</f>
        <v>0</v>
      </c>
      <c r="O18" s="56">
        <f>_xlfn.XLOOKUP(A18,'Stored Materials'!A$13:A$55,'Stored Materials'!K$13:K$55,0,0,1)</f>
        <v>0</v>
      </c>
      <c r="P18" s="56">
        <f t="shared" si="2"/>
        <v>0</v>
      </c>
      <c r="Q18" s="55">
        <f t="shared" si="3"/>
        <v>0</v>
      </c>
      <c r="R18" s="57">
        <f t="shared" si="4"/>
        <v>0</v>
      </c>
      <c r="S18" s="58" t="str">
        <f t="shared" si="5"/>
        <v/>
      </c>
    </row>
    <row r="19" spans="1:19" ht="29.25" customHeight="1" x14ac:dyDescent="0.3">
      <c r="A19" s="88"/>
      <c r="B19" s="109"/>
      <c r="C19" s="109"/>
      <c r="D19" s="89"/>
      <c r="E19" s="90"/>
      <c r="F19" s="91"/>
      <c r="G19" s="92"/>
      <c r="H19" s="62">
        <f t="shared" si="0"/>
        <v>0</v>
      </c>
      <c r="I19" s="98"/>
      <c r="J19" s="99"/>
      <c r="K19" s="100"/>
      <c r="L19" s="56">
        <f t="shared" si="1"/>
        <v>0</v>
      </c>
      <c r="M19" s="56">
        <f>_xlfn.XLOOKUP(A19,'Stored Materials'!A$13:A$55,'Stored Materials'!I$13:I$55,0,0,1)</f>
        <v>0</v>
      </c>
      <c r="N19" s="56">
        <f>_xlfn.XLOOKUP(A19,'Stored Materials'!A$13:A$55,'Stored Materials'!J$13:J$55,0,0,1)</f>
        <v>0</v>
      </c>
      <c r="O19" s="56">
        <f>_xlfn.XLOOKUP(A19,'Stored Materials'!A$13:A$55,'Stored Materials'!K$13:K$55,0,0,1)</f>
        <v>0</v>
      </c>
      <c r="P19" s="56">
        <f t="shared" si="2"/>
        <v>0</v>
      </c>
      <c r="Q19" s="55">
        <f t="shared" si="3"/>
        <v>0</v>
      </c>
      <c r="R19" s="57">
        <f t="shared" si="4"/>
        <v>0</v>
      </c>
      <c r="S19" s="58" t="str">
        <f t="shared" si="5"/>
        <v/>
      </c>
    </row>
    <row r="20" spans="1:19" ht="29.25" customHeight="1" x14ac:dyDescent="0.3">
      <c r="A20" s="88"/>
      <c r="B20" s="109"/>
      <c r="C20" s="109"/>
      <c r="D20" s="89"/>
      <c r="E20" s="90"/>
      <c r="F20" s="91"/>
      <c r="G20" s="92"/>
      <c r="H20" s="62">
        <f t="shared" si="0"/>
        <v>0</v>
      </c>
      <c r="I20" s="98"/>
      <c r="J20" s="99"/>
      <c r="K20" s="100"/>
      <c r="L20" s="56">
        <f t="shared" si="1"/>
        <v>0</v>
      </c>
      <c r="M20" s="56">
        <f>_xlfn.XLOOKUP(A20,'Stored Materials'!A$13:A$55,'Stored Materials'!I$13:I$55,0,0,1)</f>
        <v>0</v>
      </c>
      <c r="N20" s="56">
        <f>_xlfn.XLOOKUP(A20,'Stored Materials'!A$13:A$55,'Stored Materials'!J$13:J$55,0,0,1)</f>
        <v>0</v>
      </c>
      <c r="O20" s="56">
        <f>_xlfn.XLOOKUP(A20,'Stored Materials'!A$13:A$55,'Stored Materials'!K$13:K$55,0,0,1)</f>
        <v>0</v>
      </c>
      <c r="P20" s="56">
        <f t="shared" si="2"/>
        <v>0</v>
      </c>
      <c r="Q20" s="55">
        <f t="shared" si="3"/>
        <v>0</v>
      </c>
      <c r="R20" s="57">
        <f t="shared" si="4"/>
        <v>0</v>
      </c>
      <c r="S20" s="58" t="str">
        <f t="shared" si="5"/>
        <v/>
      </c>
    </row>
    <row r="21" spans="1:19" ht="29.25" customHeight="1" x14ac:dyDescent="0.3">
      <c r="A21" s="88"/>
      <c r="B21" s="109"/>
      <c r="C21" s="109"/>
      <c r="D21" s="89"/>
      <c r="E21" s="90"/>
      <c r="F21" s="91"/>
      <c r="G21" s="92"/>
      <c r="H21" s="62">
        <f t="shared" si="0"/>
        <v>0</v>
      </c>
      <c r="I21" s="98"/>
      <c r="J21" s="99"/>
      <c r="K21" s="100"/>
      <c r="L21" s="56">
        <f t="shared" si="1"/>
        <v>0</v>
      </c>
      <c r="M21" s="56">
        <f>_xlfn.XLOOKUP(A21,'Stored Materials'!A$13:A$55,'Stored Materials'!I$13:I$55,0,0,1)</f>
        <v>0</v>
      </c>
      <c r="N21" s="56">
        <f>_xlfn.XLOOKUP(A21,'Stored Materials'!A$13:A$55,'Stored Materials'!J$13:J$55,0,0,1)</f>
        <v>0</v>
      </c>
      <c r="O21" s="56">
        <f>_xlfn.XLOOKUP(A21,'Stored Materials'!A$13:A$55,'Stored Materials'!K$13:K$55,0,0,1)</f>
        <v>0</v>
      </c>
      <c r="P21" s="56">
        <f t="shared" si="2"/>
        <v>0</v>
      </c>
      <c r="Q21" s="55">
        <f t="shared" si="3"/>
        <v>0</v>
      </c>
      <c r="R21" s="57">
        <f t="shared" si="4"/>
        <v>0</v>
      </c>
      <c r="S21" s="58" t="str">
        <f t="shared" si="5"/>
        <v/>
      </c>
    </row>
    <row r="22" spans="1:19" ht="29.25" customHeight="1" x14ac:dyDescent="0.3">
      <c r="A22" s="88"/>
      <c r="B22" s="109"/>
      <c r="C22" s="109"/>
      <c r="D22" s="89"/>
      <c r="E22" s="90"/>
      <c r="F22" s="91"/>
      <c r="G22" s="92"/>
      <c r="H22" s="62">
        <f t="shared" si="0"/>
        <v>0</v>
      </c>
      <c r="I22" s="98"/>
      <c r="J22" s="99"/>
      <c r="K22" s="100"/>
      <c r="L22" s="56">
        <f t="shared" si="1"/>
        <v>0</v>
      </c>
      <c r="M22" s="56">
        <f>_xlfn.XLOOKUP(A22,'Stored Materials'!A$13:A$55,'Stored Materials'!I$13:I$55,0,0,1)</f>
        <v>0</v>
      </c>
      <c r="N22" s="56">
        <f>_xlfn.XLOOKUP(A22,'Stored Materials'!A$13:A$55,'Stored Materials'!J$13:J$55,0,0,1)</f>
        <v>0</v>
      </c>
      <c r="O22" s="56">
        <f>_xlfn.XLOOKUP(A22,'Stored Materials'!A$13:A$55,'Stored Materials'!K$13:K$55,0,0,1)</f>
        <v>0</v>
      </c>
      <c r="P22" s="56">
        <f t="shared" si="2"/>
        <v>0</v>
      </c>
      <c r="Q22" s="55">
        <f t="shared" si="3"/>
        <v>0</v>
      </c>
      <c r="R22" s="57">
        <f t="shared" si="4"/>
        <v>0</v>
      </c>
      <c r="S22" s="58" t="str">
        <f t="shared" si="5"/>
        <v/>
      </c>
    </row>
    <row r="23" spans="1:19" ht="29.25" customHeight="1" x14ac:dyDescent="0.3">
      <c r="A23" s="88"/>
      <c r="B23" s="109"/>
      <c r="C23" s="109"/>
      <c r="D23" s="89"/>
      <c r="E23" s="90"/>
      <c r="F23" s="91"/>
      <c r="G23" s="92"/>
      <c r="H23" s="62">
        <f t="shared" ref="H23:H44" si="6">ROUND(E23*G23,2)</f>
        <v>0</v>
      </c>
      <c r="I23" s="98"/>
      <c r="J23" s="99"/>
      <c r="K23" s="100"/>
      <c r="L23" s="56">
        <f t="shared" ref="L23:L44" si="7">ROUND(K23*G23,2)</f>
        <v>0</v>
      </c>
      <c r="M23" s="56">
        <f>_xlfn.XLOOKUP(A23,'Stored Materials'!A$13:A$55,'Stored Materials'!I$13:I$55,0,0,1)</f>
        <v>0</v>
      </c>
      <c r="N23" s="56">
        <f>_xlfn.XLOOKUP(A23,'Stored Materials'!A$13:A$55,'Stored Materials'!J$13:J$55,0,0,1)</f>
        <v>0</v>
      </c>
      <c r="O23" s="56">
        <f>_xlfn.XLOOKUP(A23,'Stored Materials'!A$13:A$55,'Stored Materials'!K$13:K$55,0,0,1)</f>
        <v>0</v>
      </c>
      <c r="P23" s="56">
        <f t="shared" si="2"/>
        <v>0</v>
      </c>
      <c r="Q23" s="55">
        <f t="shared" ref="Q23:Q44" si="8">I23+K23</f>
        <v>0</v>
      </c>
      <c r="R23" s="57">
        <f t="shared" si="4"/>
        <v>0</v>
      </c>
      <c r="S23" s="58" t="str">
        <f t="shared" ref="S23:S44" si="9">IFERROR(R23/H23,"")</f>
        <v/>
      </c>
    </row>
    <row r="24" spans="1:19" ht="29.25" customHeight="1" x14ac:dyDescent="0.3">
      <c r="A24" s="88"/>
      <c r="B24" s="109"/>
      <c r="C24" s="109"/>
      <c r="D24" s="89"/>
      <c r="E24" s="90"/>
      <c r="F24" s="91"/>
      <c r="G24" s="92"/>
      <c r="H24" s="62">
        <f t="shared" si="6"/>
        <v>0</v>
      </c>
      <c r="I24" s="98"/>
      <c r="J24" s="99"/>
      <c r="K24" s="100"/>
      <c r="L24" s="56">
        <f t="shared" si="7"/>
        <v>0</v>
      </c>
      <c r="M24" s="56">
        <f>_xlfn.XLOOKUP(A24,'Stored Materials'!A$13:A$55,'Stored Materials'!I$13:I$55,0,0,1)</f>
        <v>0</v>
      </c>
      <c r="N24" s="56">
        <f>_xlfn.XLOOKUP(A24,'Stored Materials'!A$13:A$55,'Stored Materials'!J$13:J$55,0,0,1)</f>
        <v>0</v>
      </c>
      <c r="O24" s="56">
        <f>_xlfn.XLOOKUP(A24,'Stored Materials'!A$13:A$55,'Stored Materials'!K$13:K$55,0,0,1)</f>
        <v>0</v>
      </c>
      <c r="P24" s="56">
        <f t="shared" si="2"/>
        <v>0</v>
      </c>
      <c r="Q24" s="55">
        <f t="shared" si="8"/>
        <v>0</v>
      </c>
      <c r="R24" s="57">
        <f t="shared" si="4"/>
        <v>0</v>
      </c>
      <c r="S24" s="58" t="str">
        <f t="shared" si="9"/>
        <v/>
      </c>
    </row>
    <row r="25" spans="1:19" ht="29.25" customHeight="1" x14ac:dyDescent="0.3">
      <c r="A25" s="88"/>
      <c r="B25" s="109"/>
      <c r="C25" s="109"/>
      <c r="D25" s="89"/>
      <c r="E25" s="90"/>
      <c r="F25" s="91"/>
      <c r="G25" s="92"/>
      <c r="H25" s="62">
        <f t="shared" si="6"/>
        <v>0</v>
      </c>
      <c r="I25" s="98"/>
      <c r="J25" s="99"/>
      <c r="K25" s="100"/>
      <c r="L25" s="56">
        <f t="shared" si="7"/>
        <v>0</v>
      </c>
      <c r="M25" s="56">
        <f>_xlfn.XLOOKUP(A25,'Stored Materials'!A$13:A$55,'Stored Materials'!I$13:I$55,0,0,1)</f>
        <v>0</v>
      </c>
      <c r="N25" s="56">
        <f>_xlfn.XLOOKUP(A25,'Stored Materials'!A$13:A$55,'Stored Materials'!J$13:J$55,0,0,1)</f>
        <v>0</v>
      </c>
      <c r="O25" s="56">
        <f>_xlfn.XLOOKUP(A25,'Stored Materials'!A$13:A$55,'Stored Materials'!K$13:K$55,0,0,1)</f>
        <v>0</v>
      </c>
      <c r="P25" s="56">
        <f t="shared" si="2"/>
        <v>0</v>
      </c>
      <c r="Q25" s="55">
        <f t="shared" si="8"/>
        <v>0</v>
      </c>
      <c r="R25" s="57">
        <f t="shared" si="4"/>
        <v>0</v>
      </c>
      <c r="S25" s="58" t="str">
        <f t="shared" si="9"/>
        <v/>
      </c>
    </row>
    <row r="26" spans="1:19" ht="29.25" customHeight="1" x14ac:dyDescent="0.3">
      <c r="A26" s="88"/>
      <c r="B26" s="109"/>
      <c r="C26" s="109"/>
      <c r="D26" s="89"/>
      <c r="E26" s="90"/>
      <c r="F26" s="91"/>
      <c r="G26" s="92"/>
      <c r="H26" s="62">
        <f t="shared" si="6"/>
        <v>0</v>
      </c>
      <c r="I26" s="98"/>
      <c r="J26" s="99"/>
      <c r="K26" s="100"/>
      <c r="L26" s="56">
        <f t="shared" si="7"/>
        <v>0</v>
      </c>
      <c r="M26" s="56">
        <f>_xlfn.XLOOKUP(A26,'Stored Materials'!A$13:A$55,'Stored Materials'!I$13:I$55,0,0,1)</f>
        <v>0</v>
      </c>
      <c r="N26" s="56">
        <f>_xlfn.XLOOKUP(A26,'Stored Materials'!A$13:A$55,'Stored Materials'!J$13:J$55,0,0,1)</f>
        <v>0</v>
      </c>
      <c r="O26" s="56">
        <f>_xlfn.XLOOKUP(A26,'Stored Materials'!A$13:A$55,'Stored Materials'!K$13:K$55,0,0,1)</f>
        <v>0</v>
      </c>
      <c r="P26" s="56">
        <f t="shared" si="2"/>
        <v>0</v>
      </c>
      <c r="Q26" s="55">
        <f t="shared" si="8"/>
        <v>0</v>
      </c>
      <c r="R26" s="57">
        <f t="shared" si="4"/>
        <v>0</v>
      </c>
      <c r="S26" s="58" t="str">
        <f t="shared" si="9"/>
        <v/>
      </c>
    </row>
    <row r="27" spans="1:19" ht="29.25" customHeight="1" x14ac:dyDescent="0.3">
      <c r="A27" s="88"/>
      <c r="B27" s="109"/>
      <c r="C27" s="109"/>
      <c r="D27" s="89"/>
      <c r="E27" s="90"/>
      <c r="F27" s="91"/>
      <c r="G27" s="92"/>
      <c r="H27" s="62">
        <f t="shared" si="6"/>
        <v>0</v>
      </c>
      <c r="I27" s="98"/>
      <c r="J27" s="99"/>
      <c r="K27" s="100"/>
      <c r="L27" s="56">
        <f t="shared" si="7"/>
        <v>0</v>
      </c>
      <c r="M27" s="56">
        <f>_xlfn.XLOOKUP(A27,'Stored Materials'!A$13:A$55,'Stored Materials'!I$13:I$55,0,0,1)</f>
        <v>0</v>
      </c>
      <c r="N27" s="56">
        <f>_xlfn.XLOOKUP(A27,'Stored Materials'!A$13:A$55,'Stored Materials'!J$13:J$55,0,0,1)</f>
        <v>0</v>
      </c>
      <c r="O27" s="56">
        <f>_xlfn.XLOOKUP(A27,'Stored Materials'!A$13:A$55,'Stored Materials'!K$13:K$55,0,0,1)</f>
        <v>0</v>
      </c>
      <c r="P27" s="56">
        <f t="shared" si="2"/>
        <v>0</v>
      </c>
      <c r="Q27" s="55">
        <f t="shared" si="8"/>
        <v>0</v>
      </c>
      <c r="R27" s="57">
        <f t="shared" si="4"/>
        <v>0</v>
      </c>
      <c r="S27" s="58" t="str">
        <f t="shared" si="9"/>
        <v/>
      </c>
    </row>
    <row r="28" spans="1:19" ht="29.25" customHeight="1" x14ac:dyDescent="0.3">
      <c r="A28" s="88"/>
      <c r="B28" s="109"/>
      <c r="C28" s="109"/>
      <c r="D28" s="89"/>
      <c r="E28" s="90"/>
      <c r="F28" s="91"/>
      <c r="G28" s="92"/>
      <c r="H28" s="62">
        <f t="shared" si="6"/>
        <v>0</v>
      </c>
      <c r="I28" s="98"/>
      <c r="J28" s="99"/>
      <c r="K28" s="100"/>
      <c r="L28" s="56">
        <f t="shared" si="7"/>
        <v>0</v>
      </c>
      <c r="M28" s="56">
        <f>_xlfn.XLOOKUP(A28,'Stored Materials'!A$13:A$55,'Stored Materials'!I$13:I$55,0,0,1)</f>
        <v>0</v>
      </c>
      <c r="N28" s="56">
        <f>_xlfn.XLOOKUP(A28,'Stored Materials'!A$13:A$55,'Stored Materials'!J$13:J$55,0,0,1)</f>
        <v>0</v>
      </c>
      <c r="O28" s="56">
        <f>_xlfn.XLOOKUP(A28,'Stored Materials'!A$13:A$55,'Stored Materials'!K$13:K$55,0,0,1)</f>
        <v>0</v>
      </c>
      <c r="P28" s="56">
        <f t="shared" si="2"/>
        <v>0</v>
      </c>
      <c r="Q28" s="55">
        <f t="shared" si="8"/>
        <v>0</v>
      </c>
      <c r="R28" s="57">
        <f t="shared" si="4"/>
        <v>0</v>
      </c>
      <c r="S28" s="58" t="str">
        <f t="shared" si="9"/>
        <v/>
      </c>
    </row>
    <row r="29" spans="1:19" ht="29.25" customHeight="1" x14ac:dyDescent="0.3">
      <c r="A29" s="88"/>
      <c r="B29" s="109"/>
      <c r="C29" s="109"/>
      <c r="D29" s="89"/>
      <c r="E29" s="90"/>
      <c r="F29" s="91"/>
      <c r="G29" s="92"/>
      <c r="H29" s="62">
        <f t="shared" si="6"/>
        <v>0</v>
      </c>
      <c r="I29" s="98"/>
      <c r="J29" s="99"/>
      <c r="K29" s="100"/>
      <c r="L29" s="56">
        <f t="shared" si="7"/>
        <v>0</v>
      </c>
      <c r="M29" s="56">
        <f>_xlfn.XLOOKUP(A29,'Stored Materials'!A$13:A$55,'Stored Materials'!I$13:I$55,0,0,1)</f>
        <v>0</v>
      </c>
      <c r="N29" s="56">
        <f>_xlfn.XLOOKUP(A29,'Stored Materials'!A$13:A$55,'Stored Materials'!J$13:J$55,0,0,1)</f>
        <v>0</v>
      </c>
      <c r="O29" s="56">
        <f>_xlfn.XLOOKUP(A29,'Stored Materials'!A$13:A$55,'Stored Materials'!K$13:K$55,0,0,1)</f>
        <v>0</v>
      </c>
      <c r="P29" s="56">
        <f t="shared" si="2"/>
        <v>0</v>
      </c>
      <c r="Q29" s="55">
        <f t="shared" si="8"/>
        <v>0</v>
      </c>
      <c r="R29" s="57">
        <f t="shared" si="4"/>
        <v>0</v>
      </c>
      <c r="S29" s="58" t="str">
        <f t="shared" si="9"/>
        <v/>
      </c>
    </row>
    <row r="30" spans="1:19" ht="29.25" customHeight="1" x14ac:dyDescent="0.3">
      <c r="A30" s="88"/>
      <c r="B30" s="109"/>
      <c r="C30" s="109"/>
      <c r="D30" s="89"/>
      <c r="E30" s="90"/>
      <c r="F30" s="91"/>
      <c r="G30" s="92"/>
      <c r="H30" s="62">
        <f t="shared" si="6"/>
        <v>0</v>
      </c>
      <c r="I30" s="98"/>
      <c r="J30" s="99"/>
      <c r="K30" s="100"/>
      <c r="L30" s="56">
        <f t="shared" si="7"/>
        <v>0</v>
      </c>
      <c r="M30" s="56">
        <f>_xlfn.XLOOKUP(A30,'Stored Materials'!A$13:A$55,'Stored Materials'!I$13:I$55,0,0,1)</f>
        <v>0</v>
      </c>
      <c r="N30" s="56">
        <f>_xlfn.XLOOKUP(A30,'Stored Materials'!A$13:A$55,'Stored Materials'!J$13:J$55,0,0,1)</f>
        <v>0</v>
      </c>
      <c r="O30" s="56">
        <f>_xlfn.XLOOKUP(A30,'Stored Materials'!A$13:A$55,'Stored Materials'!K$13:K$55,0,0,1)</f>
        <v>0</v>
      </c>
      <c r="P30" s="56">
        <f t="shared" si="2"/>
        <v>0</v>
      </c>
      <c r="Q30" s="55">
        <f t="shared" si="8"/>
        <v>0</v>
      </c>
      <c r="R30" s="57">
        <f t="shared" si="4"/>
        <v>0</v>
      </c>
      <c r="S30" s="58" t="str">
        <f t="shared" si="9"/>
        <v/>
      </c>
    </row>
    <row r="31" spans="1:19" ht="29.25" customHeight="1" x14ac:dyDescent="0.3">
      <c r="A31" s="88"/>
      <c r="B31" s="109"/>
      <c r="C31" s="109"/>
      <c r="D31" s="89"/>
      <c r="E31" s="90"/>
      <c r="F31" s="91"/>
      <c r="G31" s="92"/>
      <c r="H31" s="62">
        <f t="shared" si="6"/>
        <v>0</v>
      </c>
      <c r="I31" s="98"/>
      <c r="J31" s="99"/>
      <c r="K31" s="100"/>
      <c r="L31" s="56">
        <f t="shared" si="7"/>
        <v>0</v>
      </c>
      <c r="M31" s="56">
        <f>_xlfn.XLOOKUP(A31,'Stored Materials'!A$13:A$55,'Stored Materials'!I$13:I$55,0,0,1)</f>
        <v>0</v>
      </c>
      <c r="N31" s="56">
        <f>_xlfn.XLOOKUP(A31,'Stored Materials'!A$13:A$55,'Stored Materials'!J$13:J$55,0,0,1)</f>
        <v>0</v>
      </c>
      <c r="O31" s="56">
        <f>_xlfn.XLOOKUP(A31,'Stored Materials'!A$13:A$55,'Stored Materials'!K$13:K$55,0,0,1)</f>
        <v>0</v>
      </c>
      <c r="P31" s="56">
        <f t="shared" si="2"/>
        <v>0</v>
      </c>
      <c r="Q31" s="55">
        <f t="shared" si="8"/>
        <v>0</v>
      </c>
      <c r="R31" s="57">
        <f t="shared" si="4"/>
        <v>0</v>
      </c>
      <c r="S31" s="58" t="str">
        <f t="shared" si="9"/>
        <v/>
      </c>
    </row>
    <row r="32" spans="1:19" ht="29.25" customHeight="1" x14ac:dyDescent="0.3">
      <c r="A32" s="88"/>
      <c r="B32" s="109"/>
      <c r="C32" s="109"/>
      <c r="D32" s="89"/>
      <c r="E32" s="90"/>
      <c r="F32" s="91"/>
      <c r="G32" s="92"/>
      <c r="H32" s="62">
        <f t="shared" si="6"/>
        <v>0</v>
      </c>
      <c r="I32" s="98"/>
      <c r="J32" s="99"/>
      <c r="K32" s="100"/>
      <c r="L32" s="56">
        <f t="shared" si="7"/>
        <v>0</v>
      </c>
      <c r="M32" s="56">
        <f>_xlfn.XLOOKUP(A32,'Stored Materials'!A$13:A$55,'Stored Materials'!I$13:I$55,0,0,1)</f>
        <v>0</v>
      </c>
      <c r="N32" s="56">
        <f>_xlfn.XLOOKUP(A32,'Stored Materials'!A$13:A$55,'Stored Materials'!J$13:J$55,0,0,1)</f>
        <v>0</v>
      </c>
      <c r="O32" s="56">
        <f>_xlfn.XLOOKUP(A32,'Stored Materials'!A$13:A$55,'Stored Materials'!K$13:K$55,0,0,1)</f>
        <v>0</v>
      </c>
      <c r="P32" s="56">
        <f t="shared" si="2"/>
        <v>0</v>
      </c>
      <c r="Q32" s="55">
        <f t="shared" si="8"/>
        <v>0</v>
      </c>
      <c r="R32" s="57">
        <f t="shared" si="4"/>
        <v>0</v>
      </c>
      <c r="S32" s="58" t="str">
        <f t="shared" si="9"/>
        <v/>
      </c>
    </row>
    <row r="33" spans="1:19" ht="29.25" customHeight="1" x14ac:dyDescent="0.3">
      <c r="A33" s="88"/>
      <c r="B33" s="109"/>
      <c r="C33" s="109"/>
      <c r="D33" s="89"/>
      <c r="E33" s="90"/>
      <c r="F33" s="91"/>
      <c r="G33" s="92"/>
      <c r="H33" s="62">
        <f t="shared" si="6"/>
        <v>0</v>
      </c>
      <c r="I33" s="98"/>
      <c r="J33" s="99"/>
      <c r="K33" s="100"/>
      <c r="L33" s="56">
        <f t="shared" si="7"/>
        <v>0</v>
      </c>
      <c r="M33" s="56">
        <f>_xlfn.XLOOKUP(A33,'Stored Materials'!A$13:A$55,'Stored Materials'!I$13:I$55,0,0,1)</f>
        <v>0</v>
      </c>
      <c r="N33" s="56">
        <f>_xlfn.XLOOKUP(A33,'Stored Materials'!A$13:A$55,'Stored Materials'!J$13:J$55,0,0,1)</f>
        <v>0</v>
      </c>
      <c r="O33" s="56">
        <f>_xlfn.XLOOKUP(A33,'Stored Materials'!A$13:A$55,'Stored Materials'!K$13:K$55,0,0,1)</f>
        <v>0</v>
      </c>
      <c r="P33" s="56">
        <f t="shared" si="2"/>
        <v>0</v>
      </c>
      <c r="Q33" s="55">
        <f t="shared" si="8"/>
        <v>0</v>
      </c>
      <c r="R33" s="57">
        <f t="shared" si="4"/>
        <v>0</v>
      </c>
      <c r="S33" s="58" t="str">
        <f t="shared" si="9"/>
        <v/>
      </c>
    </row>
    <row r="34" spans="1:19" ht="29.25" customHeight="1" x14ac:dyDescent="0.3">
      <c r="A34" s="88"/>
      <c r="B34" s="109"/>
      <c r="C34" s="109"/>
      <c r="D34" s="89"/>
      <c r="E34" s="90"/>
      <c r="F34" s="91"/>
      <c r="G34" s="92"/>
      <c r="H34" s="62">
        <f t="shared" si="6"/>
        <v>0</v>
      </c>
      <c r="I34" s="98"/>
      <c r="J34" s="99"/>
      <c r="K34" s="100"/>
      <c r="L34" s="56">
        <f t="shared" si="7"/>
        <v>0</v>
      </c>
      <c r="M34" s="56">
        <f>_xlfn.XLOOKUP(A34,'Stored Materials'!A$13:A$55,'Stored Materials'!I$13:I$55,0,0,1)</f>
        <v>0</v>
      </c>
      <c r="N34" s="56">
        <f>_xlfn.XLOOKUP(A34,'Stored Materials'!A$13:A$55,'Stored Materials'!J$13:J$55,0,0,1)</f>
        <v>0</v>
      </c>
      <c r="O34" s="56">
        <f>_xlfn.XLOOKUP(A34,'Stored Materials'!A$13:A$55,'Stored Materials'!K$13:K$55,0,0,1)</f>
        <v>0</v>
      </c>
      <c r="P34" s="56">
        <f t="shared" si="2"/>
        <v>0</v>
      </c>
      <c r="Q34" s="55">
        <f t="shared" si="8"/>
        <v>0</v>
      </c>
      <c r="R34" s="57">
        <f t="shared" si="4"/>
        <v>0</v>
      </c>
      <c r="S34" s="58" t="str">
        <f t="shared" si="9"/>
        <v/>
      </c>
    </row>
    <row r="35" spans="1:19" ht="29.25" customHeight="1" x14ac:dyDescent="0.3">
      <c r="A35" s="88"/>
      <c r="B35" s="109"/>
      <c r="C35" s="109"/>
      <c r="D35" s="89"/>
      <c r="E35" s="90"/>
      <c r="F35" s="91"/>
      <c r="G35" s="92"/>
      <c r="H35" s="62">
        <f t="shared" si="6"/>
        <v>0</v>
      </c>
      <c r="I35" s="98"/>
      <c r="J35" s="99"/>
      <c r="K35" s="100"/>
      <c r="L35" s="56">
        <f t="shared" si="7"/>
        <v>0</v>
      </c>
      <c r="M35" s="56">
        <f>_xlfn.XLOOKUP(A35,'Stored Materials'!A$13:A$55,'Stored Materials'!I$13:I$55,0,0,1)</f>
        <v>0</v>
      </c>
      <c r="N35" s="56">
        <f>_xlfn.XLOOKUP(A35,'Stored Materials'!A$13:A$55,'Stored Materials'!J$13:J$55,0,0,1)</f>
        <v>0</v>
      </c>
      <c r="O35" s="56">
        <f>_xlfn.XLOOKUP(A35,'Stored Materials'!A$13:A$55,'Stored Materials'!K$13:K$55,0,0,1)</f>
        <v>0</v>
      </c>
      <c r="P35" s="56">
        <f t="shared" si="2"/>
        <v>0</v>
      </c>
      <c r="Q35" s="55">
        <f t="shared" si="8"/>
        <v>0</v>
      </c>
      <c r="R35" s="57">
        <f t="shared" si="4"/>
        <v>0</v>
      </c>
      <c r="S35" s="58" t="str">
        <f t="shared" si="9"/>
        <v/>
      </c>
    </row>
    <row r="36" spans="1:19" ht="29.25" customHeight="1" x14ac:dyDescent="0.3">
      <c r="A36" s="88"/>
      <c r="B36" s="109"/>
      <c r="C36" s="109"/>
      <c r="D36" s="89"/>
      <c r="E36" s="90"/>
      <c r="F36" s="91"/>
      <c r="G36" s="92"/>
      <c r="H36" s="62">
        <f t="shared" si="6"/>
        <v>0</v>
      </c>
      <c r="I36" s="98"/>
      <c r="J36" s="99"/>
      <c r="K36" s="100"/>
      <c r="L36" s="56">
        <f t="shared" si="7"/>
        <v>0</v>
      </c>
      <c r="M36" s="56">
        <f>_xlfn.XLOOKUP(A36,'Stored Materials'!A$13:A$55,'Stored Materials'!I$13:I$55,0,0,1)</f>
        <v>0</v>
      </c>
      <c r="N36" s="56">
        <f>_xlfn.XLOOKUP(A36,'Stored Materials'!A$13:A$55,'Stored Materials'!J$13:J$55,0,0,1)</f>
        <v>0</v>
      </c>
      <c r="O36" s="56">
        <f>_xlfn.XLOOKUP(A36,'Stored Materials'!A$13:A$55,'Stored Materials'!K$13:K$55,0,0,1)</f>
        <v>0</v>
      </c>
      <c r="P36" s="56">
        <f t="shared" si="2"/>
        <v>0</v>
      </c>
      <c r="Q36" s="55">
        <f t="shared" si="8"/>
        <v>0</v>
      </c>
      <c r="R36" s="57">
        <f t="shared" si="4"/>
        <v>0</v>
      </c>
      <c r="S36" s="58" t="str">
        <f t="shared" si="9"/>
        <v/>
      </c>
    </row>
    <row r="37" spans="1:19" ht="29.25" customHeight="1" x14ac:dyDescent="0.3">
      <c r="A37" s="93"/>
      <c r="B37" s="110"/>
      <c r="C37" s="110"/>
      <c r="D37" s="94"/>
      <c r="E37" s="95"/>
      <c r="F37" s="96"/>
      <c r="G37" s="97"/>
      <c r="H37" s="68">
        <f t="shared" si="6"/>
        <v>0</v>
      </c>
      <c r="I37" s="98"/>
      <c r="J37" s="99"/>
      <c r="K37" s="100"/>
      <c r="L37" s="56">
        <f t="shared" si="7"/>
        <v>0</v>
      </c>
      <c r="M37" s="56">
        <f>_xlfn.XLOOKUP(A37,'Stored Materials'!A$13:A$55,'Stored Materials'!I$13:I$55,0,0,1)</f>
        <v>0</v>
      </c>
      <c r="N37" s="56">
        <f>_xlfn.XLOOKUP(A37,'Stored Materials'!A$13:A$55,'Stored Materials'!J$13:J$55,0,0,1)</f>
        <v>0</v>
      </c>
      <c r="O37" s="56">
        <f>_xlfn.XLOOKUP(A37,'Stored Materials'!A$13:A$55,'Stored Materials'!K$13:K$55,0,0,1)</f>
        <v>0</v>
      </c>
      <c r="P37" s="56">
        <f t="shared" si="2"/>
        <v>0</v>
      </c>
      <c r="Q37" s="55">
        <f t="shared" si="8"/>
        <v>0</v>
      </c>
      <c r="R37" s="57">
        <f t="shared" si="4"/>
        <v>0</v>
      </c>
      <c r="S37" s="58" t="str">
        <f t="shared" si="9"/>
        <v/>
      </c>
    </row>
    <row r="38" spans="1:19" ht="29.25" customHeight="1" x14ac:dyDescent="0.3">
      <c r="A38" s="88"/>
      <c r="B38" s="109"/>
      <c r="C38" s="109"/>
      <c r="D38" s="89"/>
      <c r="E38" s="90"/>
      <c r="F38" s="91"/>
      <c r="G38" s="92"/>
      <c r="H38" s="62">
        <f t="shared" si="6"/>
        <v>0</v>
      </c>
      <c r="I38" s="98"/>
      <c r="J38" s="99"/>
      <c r="K38" s="100"/>
      <c r="L38" s="56">
        <f t="shared" si="7"/>
        <v>0</v>
      </c>
      <c r="M38" s="56">
        <f>_xlfn.XLOOKUP(A38,'Stored Materials'!A$13:A$55,'Stored Materials'!I$13:I$55,0,0,1)</f>
        <v>0</v>
      </c>
      <c r="N38" s="56">
        <f>_xlfn.XLOOKUP(A38,'Stored Materials'!A$13:A$55,'Stored Materials'!J$13:J$55,0,0,1)</f>
        <v>0</v>
      </c>
      <c r="O38" s="56">
        <f>_xlfn.XLOOKUP(A38,'Stored Materials'!A$13:A$55,'Stored Materials'!K$13:K$55,0,0,1)</f>
        <v>0</v>
      </c>
      <c r="P38" s="56">
        <f t="shared" si="2"/>
        <v>0</v>
      </c>
      <c r="Q38" s="55">
        <f t="shared" si="8"/>
        <v>0</v>
      </c>
      <c r="R38" s="57">
        <f t="shared" si="4"/>
        <v>0</v>
      </c>
      <c r="S38" s="58" t="str">
        <f t="shared" si="9"/>
        <v/>
      </c>
    </row>
    <row r="39" spans="1:19" ht="29.25" customHeight="1" x14ac:dyDescent="0.3">
      <c r="A39" s="88"/>
      <c r="B39" s="109"/>
      <c r="C39" s="109"/>
      <c r="D39" s="89"/>
      <c r="E39" s="90"/>
      <c r="F39" s="91"/>
      <c r="G39" s="92"/>
      <c r="H39" s="62">
        <f t="shared" si="6"/>
        <v>0</v>
      </c>
      <c r="I39" s="98"/>
      <c r="J39" s="99"/>
      <c r="K39" s="100"/>
      <c r="L39" s="56">
        <f t="shared" si="7"/>
        <v>0</v>
      </c>
      <c r="M39" s="56">
        <f>_xlfn.XLOOKUP(A39,'Stored Materials'!A$13:A$55,'Stored Materials'!I$13:I$55,0,0,1)</f>
        <v>0</v>
      </c>
      <c r="N39" s="56">
        <f>_xlfn.XLOOKUP(A39,'Stored Materials'!A$13:A$55,'Stored Materials'!J$13:J$55,0,0,1)</f>
        <v>0</v>
      </c>
      <c r="O39" s="56">
        <f>_xlfn.XLOOKUP(A39,'Stored Materials'!A$13:A$55,'Stored Materials'!K$13:K$55,0,0,1)</f>
        <v>0</v>
      </c>
      <c r="P39" s="56">
        <f t="shared" si="2"/>
        <v>0</v>
      </c>
      <c r="Q39" s="55">
        <f t="shared" si="8"/>
        <v>0</v>
      </c>
      <c r="R39" s="57">
        <f t="shared" si="4"/>
        <v>0</v>
      </c>
      <c r="S39" s="58" t="str">
        <f t="shared" si="9"/>
        <v/>
      </c>
    </row>
    <row r="40" spans="1:19" ht="29.25" customHeight="1" x14ac:dyDescent="0.3">
      <c r="A40" s="88"/>
      <c r="B40" s="109"/>
      <c r="C40" s="109"/>
      <c r="D40" s="89"/>
      <c r="E40" s="90"/>
      <c r="F40" s="91"/>
      <c r="G40" s="92"/>
      <c r="H40" s="62">
        <f t="shared" si="6"/>
        <v>0</v>
      </c>
      <c r="I40" s="98"/>
      <c r="J40" s="99"/>
      <c r="K40" s="100"/>
      <c r="L40" s="56">
        <f t="shared" si="7"/>
        <v>0</v>
      </c>
      <c r="M40" s="56">
        <f>_xlfn.XLOOKUP(A40,'Stored Materials'!A$13:A$55,'Stored Materials'!I$13:I$55,0,0,1)</f>
        <v>0</v>
      </c>
      <c r="N40" s="56">
        <f>_xlfn.XLOOKUP(A40,'Stored Materials'!A$13:A$55,'Stored Materials'!J$13:J$55,0,0,1)</f>
        <v>0</v>
      </c>
      <c r="O40" s="56">
        <f>_xlfn.XLOOKUP(A40,'Stored Materials'!A$13:A$55,'Stored Materials'!K$13:K$55,0,0,1)</f>
        <v>0</v>
      </c>
      <c r="P40" s="56">
        <f t="shared" si="2"/>
        <v>0</v>
      </c>
      <c r="Q40" s="55">
        <f t="shared" si="8"/>
        <v>0</v>
      </c>
      <c r="R40" s="57">
        <f t="shared" si="4"/>
        <v>0</v>
      </c>
      <c r="S40" s="58" t="str">
        <f t="shared" si="9"/>
        <v/>
      </c>
    </row>
    <row r="41" spans="1:19" ht="29.25" customHeight="1" x14ac:dyDescent="0.3">
      <c r="A41" s="88"/>
      <c r="B41" s="109"/>
      <c r="C41" s="109"/>
      <c r="D41" s="89"/>
      <c r="E41" s="90"/>
      <c r="F41" s="91"/>
      <c r="G41" s="92"/>
      <c r="H41" s="62">
        <f t="shared" si="6"/>
        <v>0</v>
      </c>
      <c r="I41" s="98"/>
      <c r="J41" s="99"/>
      <c r="K41" s="100"/>
      <c r="L41" s="56">
        <f t="shared" si="7"/>
        <v>0</v>
      </c>
      <c r="M41" s="56">
        <f>_xlfn.XLOOKUP(A41,'Stored Materials'!A$13:A$55,'Stored Materials'!I$13:I$55,0,0,1)</f>
        <v>0</v>
      </c>
      <c r="N41" s="56">
        <f>_xlfn.XLOOKUP(A41,'Stored Materials'!A$13:A$55,'Stored Materials'!J$13:J$55,0,0,1)</f>
        <v>0</v>
      </c>
      <c r="O41" s="56">
        <f>_xlfn.XLOOKUP(A41,'Stored Materials'!A$13:A$55,'Stored Materials'!K$13:K$55,0,0,1)</f>
        <v>0</v>
      </c>
      <c r="P41" s="56">
        <f t="shared" si="2"/>
        <v>0</v>
      </c>
      <c r="Q41" s="55">
        <f t="shared" si="8"/>
        <v>0</v>
      </c>
      <c r="R41" s="57">
        <f t="shared" si="4"/>
        <v>0</v>
      </c>
      <c r="S41" s="58" t="str">
        <f t="shared" si="9"/>
        <v/>
      </c>
    </row>
    <row r="42" spans="1:19" ht="29.25" customHeight="1" x14ac:dyDescent="0.3">
      <c r="A42" s="88"/>
      <c r="B42" s="109"/>
      <c r="C42" s="109"/>
      <c r="D42" s="89"/>
      <c r="E42" s="90"/>
      <c r="F42" s="91"/>
      <c r="G42" s="92"/>
      <c r="H42" s="62">
        <f t="shared" si="6"/>
        <v>0</v>
      </c>
      <c r="I42" s="98"/>
      <c r="J42" s="99"/>
      <c r="K42" s="100"/>
      <c r="L42" s="56">
        <f t="shared" si="7"/>
        <v>0</v>
      </c>
      <c r="M42" s="56">
        <f>_xlfn.XLOOKUP(A42,'Stored Materials'!A$13:A$55,'Stored Materials'!I$13:I$55,0,0,1)</f>
        <v>0</v>
      </c>
      <c r="N42" s="56">
        <f>_xlfn.XLOOKUP(A42,'Stored Materials'!A$13:A$55,'Stored Materials'!J$13:J$55,0,0,1)</f>
        <v>0</v>
      </c>
      <c r="O42" s="56">
        <f>_xlfn.XLOOKUP(A42,'Stored Materials'!A$13:A$55,'Stored Materials'!K$13:K$55,0,0,1)</f>
        <v>0</v>
      </c>
      <c r="P42" s="56">
        <f t="shared" si="2"/>
        <v>0</v>
      </c>
      <c r="Q42" s="55">
        <f t="shared" si="8"/>
        <v>0</v>
      </c>
      <c r="R42" s="57">
        <f t="shared" si="4"/>
        <v>0</v>
      </c>
      <c r="S42" s="58" t="str">
        <f t="shared" si="9"/>
        <v/>
      </c>
    </row>
    <row r="43" spans="1:19" ht="29.25" customHeight="1" x14ac:dyDescent="0.3">
      <c r="A43" s="88"/>
      <c r="B43" s="109"/>
      <c r="C43" s="109"/>
      <c r="D43" s="89"/>
      <c r="E43" s="90"/>
      <c r="F43" s="91"/>
      <c r="G43" s="92"/>
      <c r="H43" s="62">
        <f t="shared" si="6"/>
        <v>0</v>
      </c>
      <c r="I43" s="98"/>
      <c r="J43" s="99"/>
      <c r="K43" s="100"/>
      <c r="L43" s="56">
        <f t="shared" si="7"/>
        <v>0</v>
      </c>
      <c r="M43" s="56">
        <f>_xlfn.XLOOKUP(A43,'Stored Materials'!A$13:A$55,'Stored Materials'!I$13:I$55,0,0,1)</f>
        <v>0</v>
      </c>
      <c r="N43" s="56">
        <f>_xlfn.XLOOKUP(A43,'Stored Materials'!A$13:A$55,'Stored Materials'!J$13:J$55,0,0,1)</f>
        <v>0</v>
      </c>
      <c r="O43" s="56">
        <f>_xlfn.XLOOKUP(A43,'Stored Materials'!A$13:A$55,'Stored Materials'!K$13:K$55,0,0,1)</f>
        <v>0</v>
      </c>
      <c r="P43" s="56">
        <f t="shared" si="2"/>
        <v>0</v>
      </c>
      <c r="Q43" s="55">
        <f t="shared" si="8"/>
        <v>0</v>
      </c>
      <c r="R43" s="57">
        <f t="shared" si="4"/>
        <v>0</v>
      </c>
      <c r="S43" s="58" t="str">
        <f t="shared" si="9"/>
        <v/>
      </c>
    </row>
    <row r="44" spans="1:19" ht="29.25" customHeight="1" x14ac:dyDescent="0.3">
      <c r="A44" s="88"/>
      <c r="B44" s="109"/>
      <c r="C44" s="109"/>
      <c r="D44" s="89"/>
      <c r="E44" s="90"/>
      <c r="F44" s="91"/>
      <c r="G44" s="92"/>
      <c r="H44" s="62">
        <f t="shared" si="6"/>
        <v>0</v>
      </c>
      <c r="I44" s="98"/>
      <c r="J44" s="99"/>
      <c r="K44" s="100"/>
      <c r="L44" s="56">
        <f t="shared" si="7"/>
        <v>0</v>
      </c>
      <c r="M44" s="56">
        <f>_xlfn.XLOOKUP(A44,'Stored Materials'!A$13:A$55,'Stored Materials'!I$13:I$55,0,0,1)</f>
        <v>0</v>
      </c>
      <c r="N44" s="56">
        <f>_xlfn.XLOOKUP(A44,'Stored Materials'!A$13:A$55,'Stored Materials'!J$13:J$55,0,0,1)</f>
        <v>0</v>
      </c>
      <c r="O44" s="56">
        <f>_xlfn.XLOOKUP(A44,'Stored Materials'!A$13:A$55,'Stored Materials'!K$13:K$55,0,0,1)</f>
        <v>0</v>
      </c>
      <c r="P44" s="56">
        <f t="shared" si="2"/>
        <v>0</v>
      </c>
      <c r="Q44" s="55">
        <f t="shared" si="8"/>
        <v>0</v>
      </c>
      <c r="R44" s="57">
        <f t="shared" si="4"/>
        <v>0</v>
      </c>
      <c r="S44" s="58" t="str">
        <f t="shared" si="9"/>
        <v/>
      </c>
    </row>
    <row r="45" spans="1:19" ht="29.25" customHeight="1" thickBot="1" x14ac:dyDescent="0.35">
      <c r="A45" s="88"/>
      <c r="B45" s="109"/>
      <c r="C45" s="109"/>
      <c r="D45" s="89"/>
      <c r="E45" s="90"/>
      <c r="F45" s="91"/>
      <c r="G45" s="92"/>
      <c r="H45" s="59">
        <f t="shared" ref="H45" si="10">ROUND(E45*G45,2)</f>
        <v>0</v>
      </c>
      <c r="I45" s="98"/>
      <c r="J45" s="99"/>
      <c r="K45" s="100"/>
      <c r="L45" s="56">
        <f t="shared" ref="L45" si="11">ROUND(K45*G45,2)</f>
        <v>0</v>
      </c>
      <c r="M45" s="56">
        <f>_xlfn.XLOOKUP(A45,'Stored Materials'!A$13:A$55,'Stored Materials'!I$13:I$55,0,0,1)</f>
        <v>0</v>
      </c>
      <c r="N45" s="56">
        <f>_xlfn.XLOOKUP(A45,'Stored Materials'!A$13:A$55,'Stored Materials'!J$13:J$55,0,0,1)</f>
        <v>0</v>
      </c>
      <c r="O45" s="56">
        <f>_xlfn.XLOOKUP(A45,'Stored Materials'!A$13:A$55,'Stored Materials'!K$13:K$55,0,0,1)</f>
        <v>0</v>
      </c>
      <c r="P45" s="56">
        <f t="shared" si="2"/>
        <v>0</v>
      </c>
      <c r="Q45" s="55">
        <f t="shared" ref="Q45" si="12">I45+K45</f>
        <v>0</v>
      </c>
      <c r="R45" s="57">
        <f t="shared" ref="R45" si="13">J45+L45</f>
        <v>0</v>
      </c>
      <c r="S45" s="58" t="str">
        <f t="shared" ref="S45:S46" si="14">IFERROR(R45/H45,"")</f>
        <v/>
      </c>
    </row>
    <row r="46" spans="1:19" ht="29.25" customHeight="1" thickTop="1" x14ac:dyDescent="0.3">
      <c r="A46" s="122"/>
      <c r="B46" s="122"/>
      <c r="C46" s="122"/>
      <c r="D46" s="123"/>
      <c r="E46" s="124"/>
      <c r="F46" s="125"/>
      <c r="G46" s="154" t="s">
        <v>130</v>
      </c>
      <c r="H46" s="126">
        <f>SUM(H10:H45)</f>
        <v>0</v>
      </c>
      <c r="I46" s="126"/>
      <c r="J46" s="126"/>
      <c r="K46" s="126"/>
      <c r="L46" s="189">
        <f>SUM(L10:L45)</f>
        <v>0</v>
      </c>
      <c r="M46" s="189">
        <f>SUM(M10:M45)</f>
        <v>0</v>
      </c>
      <c r="N46" s="189">
        <f>SUM(N10:N45)</f>
        <v>0</v>
      </c>
      <c r="O46" s="189">
        <f>SUM(O10:O45)</f>
        <v>0</v>
      </c>
      <c r="P46" s="189">
        <f>SUM(P10:P45)</f>
        <v>0</v>
      </c>
      <c r="Q46" s="126"/>
      <c r="R46" s="189">
        <f>SUM(R10:R45)</f>
        <v>0</v>
      </c>
      <c r="S46" s="127" t="str">
        <f t="shared" si="14"/>
        <v/>
      </c>
    </row>
    <row r="47" spans="1:19" ht="29.25" customHeight="1" thickBot="1" x14ac:dyDescent="0.35">
      <c r="A47" s="128"/>
      <c r="B47" s="128"/>
      <c r="C47" s="128"/>
      <c r="D47" s="118"/>
      <c r="E47" s="114"/>
      <c r="F47" s="115"/>
      <c r="G47" s="116"/>
      <c r="H47" s="119"/>
      <c r="I47" s="42"/>
      <c r="J47" s="120"/>
      <c r="K47" s="113"/>
      <c r="L47" s="120"/>
      <c r="M47" s="120"/>
      <c r="N47" s="120"/>
      <c r="O47" s="120"/>
      <c r="P47" s="120"/>
      <c r="S47" s="60"/>
    </row>
    <row r="48" spans="1:19" ht="29.25" customHeight="1" thickBot="1" x14ac:dyDescent="0.35">
      <c r="A48" s="128"/>
      <c r="B48" s="128"/>
      <c r="C48" s="128"/>
      <c r="D48" s="129"/>
      <c r="E48" s="114"/>
      <c r="F48" s="115"/>
      <c r="G48" s="116"/>
      <c r="H48" s="112"/>
      <c r="I48" s="42"/>
      <c r="J48" s="113"/>
      <c r="L48" s="113"/>
      <c r="M48" s="113"/>
      <c r="N48" s="113"/>
      <c r="O48" s="249" t="s">
        <v>119</v>
      </c>
      <c r="P48" s="249"/>
      <c r="Q48" s="249"/>
      <c r="R48" s="188">
        <f>R46+P46</f>
        <v>0</v>
      </c>
      <c r="S48" s="60"/>
    </row>
    <row r="49" spans="1:19" ht="29.25" customHeight="1" x14ac:dyDescent="0.3">
      <c r="A49" s="128"/>
      <c r="B49" s="128"/>
      <c r="C49" s="128"/>
      <c r="D49" s="129"/>
      <c r="E49" s="114"/>
      <c r="F49" s="115"/>
      <c r="G49" s="116"/>
      <c r="H49" s="112"/>
      <c r="I49" s="42"/>
      <c r="J49" s="42"/>
      <c r="L49" s="113"/>
      <c r="M49" s="113"/>
      <c r="N49" s="113"/>
      <c r="O49" s="113"/>
      <c r="P49" s="113"/>
      <c r="Q49" s="42"/>
      <c r="R49" s="113"/>
      <c r="S49" s="60"/>
    </row>
    <row r="50" spans="1:19" ht="29.25" customHeight="1" x14ac:dyDescent="0.3">
      <c r="A50" s="250" t="s">
        <v>120</v>
      </c>
      <c r="B50" s="250"/>
      <c r="C50" s="250"/>
      <c r="D50" s="250"/>
      <c r="E50" s="250"/>
      <c r="H50" s="296" t="s">
        <v>236</v>
      </c>
      <c r="I50" s="297"/>
      <c r="J50" s="297"/>
      <c r="K50" s="297"/>
      <c r="L50" s="297"/>
      <c r="M50" s="46"/>
    </row>
    <row r="51" spans="1:19" ht="29.25" customHeight="1" x14ac:dyDescent="0.3">
      <c r="A51" s="250"/>
      <c r="B51" s="250"/>
      <c r="C51" s="250"/>
      <c r="D51" s="250"/>
      <c r="E51" s="250"/>
      <c r="H51" s="184" t="s">
        <v>233</v>
      </c>
      <c r="I51" s="184" t="s">
        <v>234</v>
      </c>
      <c r="J51" s="184" t="s">
        <v>235</v>
      </c>
      <c r="K51" s="184" t="s">
        <v>240</v>
      </c>
      <c r="L51" s="184" t="s">
        <v>237</v>
      </c>
      <c r="M51" s="61"/>
    </row>
    <row r="52" spans="1:19" ht="29.25" customHeight="1" x14ac:dyDescent="0.3">
      <c r="A52" s="248"/>
      <c r="B52" s="248"/>
      <c r="C52" s="248"/>
      <c r="D52" s="248"/>
      <c r="E52" s="248"/>
      <c r="H52" s="185"/>
      <c r="I52" s="186">
        <f>SUMIF($C$10:$C$45,H$52,H$10:H$45)</f>
        <v>0</v>
      </c>
      <c r="J52" s="186">
        <f>SUMIF($C$10:$C$45,H$52,L$10:L$45)</f>
        <v>0</v>
      </c>
      <c r="K52" s="298">
        <f>SUMIF($C$10:$C$98,H$52,R$10:R$98)</f>
        <v>0</v>
      </c>
      <c r="L52" s="187">
        <f>I52-K52</f>
        <v>0</v>
      </c>
      <c r="M52" s="46"/>
    </row>
    <row r="53" spans="1:19" ht="29.25" customHeight="1" x14ac:dyDescent="0.3">
      <c r="A53" s="248"/>
      <c r="B53" s="248"/>
      <c r="C53" s="248"/>
      <c r="D53" s="248"/>
      <c r="E53" s="248"/>
      <c r="H53" s="185"/>
      <c r="I53" s="186">
        <f>SUMIF($C$10:$C$45,H$52,H$10:H$45)</f>
        <v>0</v>
      </c>
      <c r="J53" s="186">
        <f>SUMIF($C$10:$C$45,H$52,L$10:L$45)</f>
        <v>0</v>
      </c>
      <c r="K53" s="298">
        <f>SUMIF($C$10:$C$98,H$53,R$10:R$98)</f>
        <v>0</v>
      </c>
      <c r="L53" s="187">
        <f>I53-K53</f>
        <v>0</v>
      </c>
      <c r="M53" s="46"/>
    </row>
    <row r="54" spans="1:19" ht="29.25" customHeight="1" x14ac:dyDescent="0.3">
      <c r="A54" s="248"/>
      <c r="B54" s="248"/>
      <c r="C54" s="248"/>
      <c r="D54" s="248"/>
      <c r="E54" s="248"/>
      <c r="H54" s="185"/>
      <c r="I54" s="186">
        <f>SUMIF($C$10:$C$45,H$52,H$10:H$45)</f>
        <v>0</v>
      </c>
      <c r="J54" s="186">
        <f>SUMIF($C$10:$C$45,H$52,L$10:L$45)</f>
        <v>0</v>
      </c>
      <c r="K54" s="298">
        <f>SUMIF($C$10:$C$98,H$54,R$10:R$98)</f>
        <v>0</v>
      </c>
      <c r="L54" s="187">
        <f>I54-K54</f>
        <v>0</v>
      </c>
      <c r="M54" s="61"/>
    </row>
    <row r="55" spans="1:19" ht="29.25" customHeight="1" x14ac:dyDescent="0.3">
      <c r="A55" s="248"/>
      <c r="B55" s="248"/>
      <c r="C55" s="248"/>
      <c r="D55" s="248"/>
      <c r="E55" s="248"/>
      <c r="H55" s="185"/>
      <c r="I55" s="186">
        <f>SUMIF($C$10:$C$45,H$52,H$10:H$45)</f>
        <v>0</v>
      </c>
      <c r="J55" s="186">
        <f>SUMIF($C$10:$C$45,H$52,L$10:L$45)</f>
        <v>0</v>
      </c>
      <c r="K55" s="298">
        <f>SUMIF($C$10:$C$98,H$55,R$10:R$98)</f>
        <v>0</v>
      </c>
      <c r="L55" s="187">
        <f>I55-K55</f>
        <v>0</v>
      </c>
    </row>
    <row r="56" spans="1:19" ht="29.25" customHeight="1" x14ac:dyDescent="0.3">
      <c r="A56" s="248"/>
      <c r="B56" s="248"/>
      <c r="C56" s="248"/>
      <c r="D56" s="248"/>
      <c r="E56" s="248"/>
    </row>
    <row r="57" spans="1:19" ht="29.25" customHeight="1" x14ac:dyDescent="0.3">
      <c r="A57" s="248"/>
      <c r="B57" s="248"/>
      <c r="C57" s="248"/>
      <c r="D57" s="248"/>
      <c r="E57" s="248"/>
    </row>
    <row r="58" spans="1:19" x14ac:dyDescent="0.3">
      <c r="A58" s="153"/>
      <c r="B58" s="153"/>
      <c r="C58" s="153"/>
      <c r="D58" s="129"/>
      <c r="E58" s="114"/>
    </row>
    <row r="59" spans="1:19" x14ac:dyDescent="0.3">
      <c r="J59" s="61"/>
      <c r="K59" s="44"/>
    </row>
    <row r="62" spans="1:19" x14ac:dyDescent="0.3">
      <c r="J62" s="61"/>
      <c r="K62" s="44"/>
    </row>
  </sheetData>
  <sheetProtection formatColumns="0" insertRows="0" deleteRows="0" sort="0"/>
  <mergeCells count="18">
    <mergeCell ref="A57:E57"/>
    <mergeCell ref="O48:Q48"/>
    <mergeCell ref="A55:E55"/>
    <mergeCell ref="A56:E56"/>
    <mergeCell ref="A50:E51"/>
    <mergeCell ref="A52:E52"/>
    <mergeCell ref="A53:E53"/>
    <mergeCell ref="A54:E54"/>
    <mergeCell ref="H50:L50"/>
    <mergeCell ref="A1:S1"/>
    <mergeCell ref="N4:Q4"/>
    <mergeCell ref="N5:Q5"/>
    <mergeCell ref="N6:Q6"/>
    <mergeCell ref="N7:Q7"/>
    <mergeCell ref="B5:D5"/>
    <mergeCell ref="B6:D6"/>
    <mergeCell ref="B7:D7"/>
    <mergeCell ref="N3:R3"/>
  </mergeCells>
  <pageMargins left="0.3" right="0.3" top="0.1" bottom="0.4" header="0.3" footer="0.3"/>
  <pageSetup paperSize="5" scale="3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4"/>
  <sheetViews>
    <sheetView view="pageLayout" zoomScaleNormal="100" workbookViewId="0">
      <selection activeCell="E13" sqref="E13"/>
    </sheetView>
  </sheetViews>
  <sheetFormatPr defaultRowHeight="13.2" x14ac:dyDescent="0.25"/>
  <cols>
    <col min="1" max="1" width="7.6640625" customWidth="1"/>
    <col min="2" max="2" width="58" customWidth="1"/>
    <col min="3" max="8" width="13.6640625" customWidth="1"/>
    <col min="9" max="9" width="14.88671875" customWidth="1"/>
    <col min="10" max="11" width="13.6640625" customWidth="1"/>
    <col min="13" max="13" width="11.33203125" bestFit="1" customWidth="1"/>
  </cols>
  <sheetData>
    <row r="1" spans="1:11" x14ac:dyDescent="0.25">
      <c r="A1" s="251" t="s">
        <v>61</v>
      </c>
      <c r="B1" s="251"/>
      <c r="C1" s="251"/>
      <c r="D1" s="251"/>
      <c r="E1" s="251"/>
      <c r="F1" s="251"/>
      <c r="G1" s="251"/>
      <c r="H1" s="251"/>
      <c r="I1" s="251"/>
      <c r="J1" s="251"/>
      <c r="K1" s="251"/>
    </row>
    <row r="2" spans="1:11" x14ac:dyDescent="0.25">
      <c r="A2" s="1" t="s">
        <v>22</v>
      </c>
      <c r="B2" s="1"/>
      <c r="C2" s="1"/>
      <c r="E2" s="1"/>
      <c r="F2" s="1"/>
      <c r="G2" s="1"/>
      <c r="H2" s="1"/>
      <c r="I2" s="1"/>
      <c r="J2" s="1"/>
      <c r="K2" s="1"/>
    </row>
    <row r="3" spans="1:11" x14ac:dyDescent="0.25">
      <c r="A3" s="15" t="s">
        <v>0</v>
      </c>
      <c r="B3" s="252">
        <f>'Pay Application'!B6</f>
        <v>0</v>
      </c>
      <c r="C3" s="252"/>
      <c r="D3" s="253"/>
      <c r="H3" s="257" t="str">
        <f>'Pay Application'!I1</f>
        <v>Form No. MPWO CPAAP-4.22.2024</v>
      </c>
      <c r="I3" s="257"/>
    </row>
    <row r="4" spans="1:11" x14ac:dyDescent="0.25">
      <c r="A4" s="15" t="s">
        <v>1</v>
      </c>
      <c r="B4" s="252">
        <f>'Pay Application'!B7</f>
        <v>0</v>
      </c>
      <c r="C4" s="252"/>
      <c r="D4" s="253"/>
      <c r="H4" s="15" t="s">
        <v>4</v>
      </c>
      <c r="I4" s="145">
        <f>'Pay Application'!K6</f>
        <v>0</v>
      </c>
    </row>
    <row r="5" spans="1:11" x14ac:dyDescent="0.25">
      <c r="A5" s="15" t="s">
        <v>103</v>
      </c>
      <c r="B5" s="252">
        <f>'Pay Application'!B8</f>
        <v>0</v>
      </c>
      <c r="C5" s="252"/>
      <c r="D5" s="253"/>
      <c r="H5" s="15" t="s">
        <v>5</v>
      </c>
      <c r="I5" s="146">
        <f>'Pay Application'!K7</f>
        <v>0</v>
      </c>
    </row>
    <row r="6" spans="1:11" x14ac:dyDescent="0.25">
      <c r="A6" s="15" t="s">
        <v>2</v>
      </c>
      <c r="B6" s="252">
        <f>'Pay Application'!B9</f>
        <v>0</v>
      </c>
      <c r="C6" s="252"/>
      <c r="D6" s="253"/>
      <c r="H6" s="15" t="s">
        <v>6</v>
      </c>
      <c r="I6" s="146">
        <f>'Pay Application'!K8</f>
        <v>0</v>
      </c>
    </row>
    <row r="7" spans="1:11" x14ac:dyDescent="0.25">
      <c r="A7" s="15" t="s">
        <v>100</v>
      </c>
      <c r="B7" s="252">
        <f>'Pay Application'!B11</f>
        <v>0</v>
      </c>
      <c r="C7" s="252"/>
      <c r="D7" s="253"/>
      <c r="E7" s="1"/>
      <c r="F7" s="1"/>
      <c r="G7" s="1"/>
      <c r="H7" s="15" t="s">
        <v>7</v>
      </c>
      <c r="I7" s="146">
        <f>'Pay Application'!K9</f>
        <v>0</v>
      </c>
      <c r="J7" s="1"/>
      <c r="K7" s="1"/>
    </row>
    <row r="8" spans="1:11" ht="13.8" thickBot="1" x14ac:dyDescent="0.3">
      <c r="A8" s="64" t="s">
        <v>101</v>
      </c>
      <c r="B8" s="254">
        <f>'Pay Application'!B12</f>
        <v>0</v>
      </c>
      <c r="C8" s="255"/>
      <c r="D8" s="256"/>
      <c r="E8" s="144"/>
      <c r="F8" s="1"/>
      <c r="G8" s="1"/>
      <c r="H8" s="1"/>
      <c r="I8" s="1"/>
      <c r="J8" s="1"/>
      <c r="K8" s="1"/>
    </row>
    <row r="9" spans="1:11" ht="15.75" customHeight="1" thickBot="1" x14ac:dyDescent="0.3">
      <c r="A9" s="31"/>
      <c r="B9" s="32"/>
      <c r="C9" s="33" t="s">
        <v>45</v>
      </c>
      <c r="D9" s="33" t="s">
        <v>46</v>
      </c>
      <c r="E9" s="33" t="s">
        <v>47</v>
      </c>
      <c r="F9" s="30" t="s">
        <v>62</v>
      </c>
      <c r="G9" s="34" t="s">
        <v>48</v>
      </c>
      <c r="H9" s="30" t="s">
        <v>108</v>
      </c>
      <c r="I9" s="30" t="s">
        <v>116</v>
      </c>
      <c r="J9" s="30" t="s">
        <v>117</v>
      </c>
      <c r="K9" s="30" t="s">
        <v>231</v>
      </c>
    </row>
    <row r="10" spans="1:11" x14ac:dyDescent="0.25">
      <c r="A10" s="26" t="s">
        <v>106</v>
      </c>
      <c r="B10" s="35" t="s">
        <v>63</v>
      </c>
      <c r="C10" s="28" t="s">
        <v>87</v>
      </c>
      <c r="D10" s="28" t="s">
        <v>87</v>
      </c>
      <c r="E10" s="28" t="s">
        <v>87</v>
      </c>
      <c r="F10" s="36" t="s">
        <v>88</v>
      </c>
      <c r="G10" s="28" t="s">
        <v>57</v>
      </c>
      <c r="H10" s="36" t="s">
        <v>109</v>
      </c>
      <c r="I10" s="36" t="s">
        <v>87</v>
      </c>
      <c r="J10" s="36" t="s">
        <v>87</v>
      </c>
      <c r="K10" s="36" t="s">
        <v>87</v>
      </c>
    </row>
    <row r="11" spans="1:11" x14ac:dyDescent="0.25">
      <c r="A11" s="26" t="s">
        <v>55</v>
      </c>
      <c r="B11" s="37" t="s">
        <v>64</v>
      </c>
      <c r="C11" s="28" t="s">
        <v>65</v>
      </c>
      <c r="D11" s="28" t="s">
        <v>66</v>
      </c>
      <c r="E11" s="28" t="s">
        <v>118</v>
      </c>
      <c r="F11" s="28" t="s">
        <v>89</v>
      </c>
      <c r="G11" s="28" t="s">
        <v>49</v>
      </c>
      <c r="H11" s="28" t="s">
        <v>90</v>
      </c>
      <c r="I11" s="28" t="s">
        <v>113</v>
      </c>
      <c r="J11" s="28" t="s">
        <v>114</v>
      </c>
      <c r="K11" s="87" t="s">
        <v>232</v>
      </c>
    </row>
    <row r="12" spans="1:11" ht="13.8" thickBot="1" x14ac:dyDescent="0.3">
      <c r="A12" s="26" t="s">
        <v>56</v>
      </c>
      <c r="B12" s="38" t="s">
        <v>67</v>
      </c>
      <c r="C12" s="28" t="s">
        <v>68</v>
      </c>
      <c r="D12" s="28" t="s">
        <v>69</v>
      </c>
      <c r="E12" s="87" t="s">
        <v>121</v>
      </c>
      <c r="F12" s="87" t="s">
        <v>126</v>
      </c>
      <c r="G12" s="87" t="s">
        <v>127</v>
      </c>
      <c r="H12" s="39" t="s">
        <v>111</v>
      </c>
      <c r="I12" s="39" t="s">
        <v>111</v>
      </c>
      <c r="J12" s="39" t="s">
        <v>112</v>
      </c>
      <c r="K12" s="39" t="s">
        <v>112</v>
      </c>
    </row>
    <row r="13" spans="1:11" x14ac:dyDescent="0.25">
      <c r="A13" s="78"/>
      <c r="B13" s="79"/>
      <c r="C13" s="80"/>
      <c r="D13" s="80"/>
      <c r="E13" s="80"/>
      <c r="F13" s="40">
        <f>C13+D13-E13</f>
        <v>0</v>
      </c>
      <c r="G13" s="69" t="str" cm="1">
        <f t="array" ref="G13">IFERROR(INDEX(('Schedule of Values'!H:H)*0.75,MATCH('Stored Materials'!A13,'Schedule of Values'!A:A,0),1),"")</f>
        <v/>
      </c>
      <c r="H13" s="73">
        <f>IF(F13&gt;0,IF((C13+D13-E13)&lt;G13,C13+D13-E13,IF((C13+D13-E13)&gt;G13,G13,IF((C13+D13-E13)=G13,(C13+D13-E13),""))),0)</f>
        <v>0</v>
      </c>
      <c r="I13" s="75">
        <f>IF(C13&gt;0,IF(C13&lt;G13,C13,IF(C13&gt;G13,G13,IF(C13=G13,C13))),0)</f>
        <v>0</v>
      </c>
      <c r="J13" s="71">
        <f>IF(F13&gt;0,IF((C13+D13)&lt;G13,D13,IF((C13+D13)=G13,D13,IF(AND((C13+D13)&gt;G13,I13&lt;G13),G13-C13,0))),0)</f>
        <v>0</v>
      </c>
      <c r="K13" s="71">
        <f>IF(G13&gt;0,IF(E13&lt;G13,E13,IF(E13&gt;G13,G13,IF(E13=G13,E13))),0)</f>
        <v>0</v>
      </c>
    </row>
    <row r="14" spans="1:11" x14ac:dyDescent="0.25">
      <c r="A14" s="81"/>
      <c r="B14" s="82"/>
      <c r="C14" s="83"/>
      <c r="D14" s="83"/>
      <c r="E14" s="83"/>
      <c r="F14" s="41">
        <f t="shared" ref="F14:F24" si="0">C14+D14-E14</f>
        <v>0</v>
      </c>
      <c r="G14" s="70" t="str" cm="1">
        <f t="array" ref="G14">IFERROR(INDEX(('Schedule of Values'!H:H)*0.75,MATCH('Stored Materials'!A14,'Schedule of Values'!A:A,0),1),"")</f>
        <v/>
      </c>
      <c r="H14" s="74">
        <f t="shared" ref="H14:H55" si="1">IF(F14&gt;0,IF((C14+D14-E14)&lt;G14,C14+D14-E14,IF((C14+D14-E14)&gt;G14,G14,IF((C14+D14-E14)=G14,(C14+D14-E14),""))),0)</f>
        <v>0</v>
      </c>
      <c r="I14" s="76">
        <f t="shared" ref="I14:I55" si="2">IF(C14&gt;0,IF(C14&lt;G14,C14,IF(C14&gt;G14,G14,IF(C14=G14,C14))),0)</f>
        <v>0</v>
      </c>
      <c r="J14" s="71">
        <f t="shared" ref="J14:J55" si="3">IF(F14&gt;0,IF((C14+D14)&lt;G14,D14,IF((C14+D14)=G14,D14,IF(AND((C14+D14)&gt;G14,I14&lt;G14),G14-C14,0))),0)</f>
        <v>0</v>
      </c>
      <c r="K14" s="71">
        <f t="shared" ref="K14:K55" si="4">IF(G14&gt;0,IF(E14&lt;G14,E14,IF(E14&gt;G14,G14,IF(E14=G14,E14))),0)</f>
        <v>0</v>
      </c>
    </row>
    <row r="15" spans="1:11" x14ac:dyDescent="0.25">
      <c r="A15" s="81"/>
      <c r="B15" s="84"/>
      <c r="C15" s="83"/>
      <c r="D15" s="83"/>
      <c r="E15" s="83"/>
      <c r="F15" s="41">
        <f t="shared" si="0"/>
        <v>0</v>
      </c>
      <c r="G15" s="70" t="str" cm="1">
        <f t="array" ref="G15">IFERROR(INDEX(('Schedule of Values'!H:H)*0.75,MATCH('Stored Materials'!A15,'Schedule of Values'!A:A,0),1),"")</f>
        <v/>
      </c>
      <c r="H15" s="74">
        <f t="shared" si="1"/>
        <v>0</v>
      </c>
      <c r="I15" s="76">
        <f t="shared" si="2"/>
        <v>0</v>
      </c>
      <c r="J15" s="71">
        <f t="shared" si="3"/>
        <v>0</v>
      </c>
      <c r="K15" s="71">
        <f t="shared" si="4"/>
        <v>0</v>
      </c>
    </row>
    <row r="16" spans="1:11" x14ac:dyDescent="0.25">
      <c r="A16" s="81"/>
      <c r="B16" s="84"/>
      <c r="C16" s="83"/>
      <c r="D16" s="83"/>
      <c r="E16" s="83"/>
      <c r="F16" s="41">
        <f t="shared" si="0"/>
        <v>0</v>
      </c>
      <c r="G16" s="70" t="str" cm="1">
        <f t="array" ref="G16">IFERROR(INDEX(('Schedule of Values'!H:H)*0.75,MATCH('Stored Materials'!A16,'Schedule of Values'!A:A,0),1),"")</f>
        <v/>
      </c>
      <c r="H16" s="74">
        <f t="shared" si="1"/>
        <v>0</v>
      </c>
      <c r="I16" s="76">
        <f t="shared" si="2"/>
        <v>0</v>
      </c>
      <c r="J16" s="71">
        <f t="shared" si="3"/>
        <v>0</v>
      </c>
      <c r="K16" s="71">
        <f t="shared" si="4"/>
        <v>0</v>
      </c>
    </row>
    <row r="17" spans="1:11" x14ac:dyDescent="0.25">
      <c r="A17" s="81"/>
      <c r="B17" s="85"/>
      <c r="C17" s="83"/>
      <c r="D17" s="83"/>
      <c r="E17" s="83"/>
      <c r="F17" s="41">
        <f t="shared" si="0"/>
        <v>0</v>
      </c>
      <c r="G17" s="70" t="str" cm="1">
        <f t="array" ref="G17">IFERROR(INDEX(('Schedule of Values'!H:H)*0.75,MATCH('Stored Materials'!A17,'Schedule of Values'!A:A,0),1),"")</f>
        <v/>
      </c>
      <c r="H17" s="74">
        <f t="shared" si="1"/>
        <v>0</v>
      </c>
      <c r="I17" s="76">
        <f t="shared" si="2"/>
        <v>0</v>
      </c>
      <c r="J17" s="71">
        <f t="shared" si="3"/>
        <v>0</v>
      </c>
      <c r="K17" s="71">
        <f t="shared" si="4"/>
        <v>0</v>
      </c>
    </row>
    <row r="18" spans="1:11" x14ac:dyDescent="0.25">
      <c r="A18" s="81"/>
      <c r="B18" s="84"/>
      <c r="C18" s="83"/>
      <c r="D18" s="83"/>
      <c r="E18" s="83"/>
      <c r="F18" s="41">
        <f t="shared" si="0"/>
        <v>0</v>
      </c>
      <c r="G18" s="70" t="str" cm="1">
        <f t="array" ref="G18">IFERROR(INDEX(('Schedule of Values'!H:H)*0.75,MATCH('Stored Materials'!A18,'Schedule of Values'!A:A,0),1),"")</f>
        <v/>
      </c>
      <c r="H18" s="74">
        <f t="shared" si="1"/>
        <v>0</v>
      </c>
      <c r="I18" s="76">
        <f t="shared" si="2"/>
        <v>0</v>
      </c>
      <c r="J18" s="71">
        <f t="shared" si="3"/>
        <v>0</v>
      </c>
      <c r="K18" s="71">
        <f t="shared" si="4"/>
        <v>0</v>
      </c>
    </row>
    <row r="19" spans="1:11" x14ac:dyDescent="0.25">
      <c r="A19" s="81"/>
      <c r="B19" s="84"/>
      <c r="C19" s="83"/>
      <c r="D19" s="83"/>
      <c r="E19" s="83"/>
      <c r="F19" s="41">
        <f t="shared" si="0"/>
        <v>0</v>
      </c>
      <c r="G19" s="70" t="str" cm="1">
        <f t="array" ref="G19">IFERROR(INDEX(('Schedule of Values'!H:H)*0.75,MATCH('Stored Materials'!A19,'Schedule of Values'!A:A,0),1),"")</f>
        <v/>
      </c>
      <c r="H19" s="74">
        <f t="shared" si="1"/>
        <v>0</v>
      </c>
      <c r="I19" s="76">
        <f t="shared" si="2"/>
        <v>0</v>
      </c>
      <c r="J19" s="71">
        <f t="shared" si="3"/>
        <v>0</v>
      </c>
      <c r="K19" s="71">
        <f t="shared" si="4"/>
        <v>0</v>
      </c>
    </row>
    <row r="20" spans="1:11" x14ac:dyDescent="0.25">
      <c r="A20" s="81"/>
      <c r="B20" s="85"/>
      <c r="C20" s="83"/>
      <c r="D20" s="83"/>
      <c r="E20" s="83"/>
      <c r="F20" s="41">
        <f t="shared" si="0"/>
        <v>0</v>
      </c>
      <c r="G20" s="70" t="str" cm="1">
        <f t="array" ref="G20">IFERROR(INDEX(('Schedule of Values'!H:H)*0.75,MATCH('Stored Materials'!A20,'Schedule of Values'!A:A,0),1),"")</f>
        <v/>
      </c>
      <c r="H20" s="74">
        <f t="shared" si="1"/>
        <v>0</v>
      </c>
      <c r="I20" s="76">
        <f t="shared" si="2"/>
        <v>0</v>
      </c>
      <c r="J20" s="71">
        <f t="shared" si="3"/>
        <v>0</v>
      </c>
      <c r="K20" s="71">
        <f t="shared" si="4"/>
        <v>0</v>
      </c>
    </row>
    <row r="21" spans="1:11" x14ac:dyDescent="0.25">
      <c r="A21" s="81"/>
      <c r="B21" s="84"/>
      <c r="C21" s="83"/>
      <c r="D21" s="83"/>
      <c r="E21" s="83"/>
      <c r="F21" s="41">
        <f t="shared" si="0"/>
        <v>0</v>
      </c>
      <c r="G21" s="70" t="str" cm="1">
        <f t="array" ref="G21">IFERROR(INDEX(('Schedule of Values'!H:H)*0.75,MATCH('Stored Materials'!A21,'Schedule of Values'!A:A,0),1),"")</f>
        <v/>
      </c>
      <c r="H21" s="74">
        <f t="shared" si="1"/>
        <v>0</v>
      </c>
      <c r="I21" s="76">
        <f t="shared" si="2"/>
        <v>0</v>
      </c>
      <c r="J21" s="71">
        <f t="shared" si="3"/>
        <v>0</v>
      </c>
      <c r="K21" s="71">
        <f t="shared" si="4"/>
        <v>0</v>
      </c>
    </row>
    <row r="22" spans="1:11" x14ac:dyDescent="0.25">
      <c r="A22" s="81"/>
      <c r="B22" s="84"/>
      <c r="C22" s="83"/>
      <c r="D22" s="83"/>
      <c r="E22" s="83"/>
      <c r="F22" s="41">
        <f t="shared" si="0"/>
        <v>0</v>
      </c>
      <c r="G22" s="70" t="str" cm="1">
        <f t="array" ref="G22">IFERROR(INDEX(('Schedule of Values'!H:H)*0.75,MATCH('Stored Materials'!A22,'Schedule of Values'!A:A,0),1),"")</f>
        <v/>
      </c>
      <c r="H22" s="74">
        <f t="shared" si="1"/>
        <v>0</v>
      </c>
      <c r="I22" s="76">
        <f t="shared" si="2"/>
        <v>0</v>
      </c>
      <c r="J22" s="71">
        <f t="shared" si="3"/>
        <v>0</v>
      </c>
      <c r="K22" s="71">
        <f t="shared" si="4"/>
        <v>0</v>
      </c>
    </row>
    <row r="23" spans="1:11" x14ac:dyDescent="0.25">
      <c r="A23" s="81"/>
      <c r="B23" s="85"/>
      <c r="C23" s="83"/>
      <c r="D23" s="83"/>
      <c r="E23" s="83"/>
      <c r="F23" s="41">
        <f t="shared" si="0"/>
        <v>0</v>
      </c>
      <c r="G23" s="70" t="str" cm="1">
        <f t="array" ref="G23">IFERROR(INDEX(('Schedule of Values'!H:H)*0.75,MATCH('Stored Materials'!A23,'Schedule of Values'!A:A,0),1),"")</f>
        <v/>
      </c>
      <c r="H23" s="74">
        <f t="shared" si="1"/>
        <v>0</v>
      </c>
      <c r="I23" s="76">
        <f t="shared" si="2"/>
        <v>0</v>
      </c>
      <c r="J23" s="71">
        <f t="shared" si="3"/>
        <v>0</v>
      </c>
      <c r="K23" s="71">
        <f t="shared" si="4"/>
        <v>0</v>
      </c>
    </row>
    <row r="24" spans="1:11" x14ac:dyDescent="0.25">
      <c r="A24" s="81"/>
      <c r="B24" s="84"/>
      <c r="C24" s="83"/>
      <c r="D24" s="83"/>
      <c r="E24" s="83"/>
      <c r="F24" s="41">
        <f t="shared" si="0"/>
        <v>0</v>
      </c>
      <c r="G24" s="70" t="str" cm="1">
        <f t="array" ref="G24">IFERROR(INDEX(('Schedule of Values'!H:H)*0.75,MATCH('Stored Materials'!A24,'Schedule of Values'!A:A,0),1),"")</f>
        <v/>
      </c>
      <c r="H24" s="74">
        <f t="shared" si="1"/>
        <v>0</v>
      </c>
      <c r="I24" s="76">
        <f t="shared" si="2"/>
        <v>0</v>
      </c>
      <c r="J24" s="71">
        <f t="shared" si="3"/>
        <v>0</v>
      </c>
      <c r="K24" s="71">
        <f t="shared" si="4"/>
        <v>0</v>
      </c>
    </row>
    <row r="25" spans="1:11" x14ac:dyDescent="0.25">
      <c r="A25" s="81"/>
      <c r="B25" s="84"/>
      <c r="C25" s="83"/>
      <c r="D25" s="83"/>
      <c r="E25" s="83"/>
      <c r="F25" s="41">
        <f t="shared" ref="F25:F55" si="5">C25+D25-E25</f>
        <v>0</v>
      </c>
      <c r="G25" s="70" t="str" cm="1">
        <f t="array" ref="G25">IFERROR(INDEX(('Schedule of Values'!H:H)*0.75,MATCH('Stored Materials'!A25,'Schedule of Values'!A:A,0),1),"")</f>
        <v/>
      </c>
      <c r="H25" s="74">
        <f t="shared" si="1"/>
        <v>0</v>
      </c>
      <c r="I25" s="76">
        <f t="shared" si="2"/>
        <v>0</v>
      </c>
      <c r="J25" s="71">
        <f t="shared" si="3"/>
        <v>0</v>
      </c>
      <c r="K25" s="71">
        <f t="shared" si="4"/>
        <v>0</v>
      </c>
    </row>
    <row r="26" spans="1:11" x14ac:dyDescent="0.25">
      <c r="A26" s="81"/>
      <c r="B26" s="84"/>
      <c r="C26" s="83"/>
      <c r="D26" s="83"/>
      <c r="E26" s="83"/>
      <c r="F26" s="41">
        <f t="shared" si="5"/>
        <v>0</v>
      </c>
      <c r="G26" s="70" t="str" cm="1">
        <f t="array" ref="G26">IFERROR(INDEX(('Schedule of Values'!H:H)*0.75,MATCH('Stored Materials'!A26,'Schedule of Values'!A:A,0),1),"")</f>
        <v/>
      </c>
      <c r="H26" s="74">
        <f t="shared" si="1"/>
        <v>0</v>
      </c>
      <c r="I26" s="76">
        <f t="shared" si="2"/>
        <v>0</v>
      </c>
      <c r="J26" s="71">
        <f t="shared" si="3"/>
        <v>0</v>
      </c>
      <c r="K26" s="71">
        <f t="shared" si="4"/>
        <v>0</v>
      </c>
    </row>
    <row r="27" spans="1:11" x14ac:dyDescent="0.25">
      <c r="A27" s="81"/>
      <c r="B27" s="84"/>
      <c r="C27" s="83"/>
      <c r="D27" s="83"/>
      <c r="E27" s="83"/>
      <c r="F27" s="41">
        <f t="shared" si="5"/>
        <v>0</v>
      </c>
      <c r="G27" s="70" t="str" cm="1">
        <f t="array" ref="G27">IFERROR(INDEX(('Schedule of Values'!H:H)*0.75,MATCH('Stored Materials'!A27,'Schedule of Values'!A:A,0),1),"")</f>
        <v/>
      </c>
      <c r="H27" s="74">
        <f t="shared" si="1"/>
        <v>0</v>
      </c>
      <c r="I27" s="76">
        <f t="shared" si="2"/>
        <v>0</v>
      </c>
      <c r="J27" s="71">
        <f t="shared" si="3"/>
        <v>0</v>
      </c>
      <c r="K27" s="71">
        <f t="shared" si="4"/>
        <v>0</v>
      </c>
    </row>
    <row r="28" spans="1:11" x14ac:dyDescent="0.25">
      <c r="A28" s="81"/>
      <c r="B28" s="84"/>
      <c r="C28" s="83"/>
      <c r="D28" s="83"/>
      <c r="E28" s="83"/>
      <c r="F28" s="41">
        <f t="shared" si="5"/>
        <v>0</v>
      </c>
      <c r="G28" s="70" t="str" cm="1">
        <f t="array" ref="G28">IFERROR(INDEX(('Schedule of Values'!H:H)*0.75,MATCH('Stored Materials'!A28,'Schedule of Values'!A:A,0),1),"")</f>
        <v/>
      </c>
      <c r="H28" s="74">
        <f t="shared" si="1"/>
        <v>0</v>
      </c>
      <c r="I28" s="76">
        <f t="shared" si="2"/>
        <v>0</v>
      </c>
      <c r="J28" s="71">
        <f t="shared" si="3"/>
        <v>0</v>
      </c>
      <c r="K28" s="71">
        <f t="shared" si="4"/>
        <v>0</v>
      </c>
    </row>
    <row r="29" spans="1:11" x14ac:dyDescent="0.25">
      <c r="A29" s="81"/>
      <c r="B29" s="84"/>
      <c r="C29" s="83"/>
      <c r="D29" s="83"/>
      <c r="E29" s="83"/>
      <c r="F29" s="41">
        <f t="shared" si="5"/>
        <v>0</v>
      </c>
      <c r="G29" s="70" t="str" cm="1">
        <f t="array" ref="G29">IFERROR(INDEX(('Schedule of Values'!H:H)*0.75,MATCH('Stored Materials'!A29,'Schedule of Values'!A:A,0),1),"")</f>
        <v/>
      </c>
      <c r="H29" s="74">
        <f t="shared" si="1"/>
        <v>0</v>
      </c>
      <c r="I29" s="76">
        <f t="shared" si="2"/>
        <v>0</v>
      </c>
      <c r="J29" s="71">
        <f t="shared" si="3"/>
        <v>0</v>
      </c>
      <c r="K29" s="71">
        <f t="shared" si="4"/>
        <v>0</v>
      </c>
    </row>
    <row r="30" spans="1:11" x14ac:dyDescent="0.25">
      <c r="A30" s="81"/>
      <c r="B30" s="84"/>
      <c r="C30" s="83"/>
      <c r="D30" s="83"/>
      <c r="E30" s="83"/>
      <c r="F30" s="41">
        <f t="shared" si="5"/>
        <v>0</v>
      </c>
      <c r="G30" s="70" t="str" cm="1">
        <f t="array" ref="G30">IFERROR(INDEX(('Schedule of Values'!H:H)*0.75,MATCH('Stored Materials'!A30,'Schedule of Values'!A:A,0),1),"")</f>
        <v/>
      </c>
      <c r="H30" s="74">
        <f t="shared" si="1"/>
        <v>0</v>
      </c>
      <c r="I30" s="76">
        <f t="shared" si="2"/>
        <v>0</v>
      </c>
      <c r="J30" s="71">
        <f t="shared" si="3"/>
        <v>0</v>
      </c>
      <c r="K30" s="71">
        <f t="shared" si="4"/>
        <v>0</v>
      </c>
    </row>
    <row r="31" spans="1:11" x14ac:dyDescent="0.25">
      <c r="A31" s="81"/>
      <c r="B31" s="84"/>
      <c r="C31" s="83"/>
      <c r="D31" s="83"/>
      <c r="E31" s="83"/>
      <c r="F31" s="41">
        <f t="shared" si="5"/>
        <v>0</v>
      </c>
      <c r="G31" s="70" t="str" cm="1">
        <f t="array" ref="G31">IFERROR(INDEX(('Schedule of Values'!H:H)*0.75,MATCH('Stored Materials'!A31,'Schedule of Values'!A:A,0),1),"")</f>
        <v/>
      </c>
      <c r="H31" s="74">
        <f t="shared" si="1"/>
        <v>0</v>
      </c>
      <c r="I31" s="76">
        <f t="shared" si="2"/>
        <v>0</v>
      </c>
      <c r="J31" s="71">
        <f t="shared" si="3"/>
        <v>0</v>
      </c>
      <c r="K31" s="71">
        <f t="shared" si="4"/>
        <v>0</v>
      </c>
    </row>
    <row r="32" spans="1:11" x14ac:dyDescent="0.25">
      <c r="A32" s="81"/>
      <c r="B32" s="84"/>
      <c r="C32" s="83"/>
      <c r="D32" s="83"/>
      <c r="E32" s="83"/>
      <c r="F32" s="41">
        <f t="shared" si="5"/>
        <v>0</v>
      </c>
      <c r="G32" s="70" t="str" cm="1">
        <f t="array" ref="G32">IFERROR(INDEX(('Schedule of Values'!H:H)*0.75,MATCH('Stored Materials'!A32,'Schedule of Values'!A:A,0),1),"")</f>
        <v/>
      </c>
      <c r="H32" s="74">
        <f t="shared" si="1"/>
        <v>0</v>
      </c>
      <c r="I32" s="76">
        <f t="shared" si="2"/>
        <v>0</v>
      </c>
      <c r="J32" s="71">
        <f t="shared" si="3"/>
        <v>0</v>
      </c>
      <c r="K32" s="71">
        <f t="shared" si="4"/>
        <v>0</v>
      </c>
    </row>
    <row r="33" spans="1:11" x14ac:dyDescent="0.25">
      <c r="A33" s="81"/>
      <c r="B33" s="84"/>
      <c r="C33" s="83"/>
      <c r="D33" s="83"/>
      <c r="E33" s="83"/>
      <c r="F33" s="41">
        <f t="shared" si="5"/>
        <v>0</v>
      </c>
      <c r="G33" s="70" t="str" cm="1">
        <f t="array" ref="G33">IFERROR(INDEX(('Schedule of Values'!H:H)*0.75,MATCH('Stored Materials'!A33,'Schedule of Values'!A:A,0),1),"")</f>
        <v/>
      </c>
      <c r="H33" s="74">
        <f t="shared" si="1"/>
        <v>0</v>
      </c>
      <c r="I33" s="76">
        <f t="shared" si="2"/>
        <v>0</v>
      </c>
      <c r="J33" s="71">
        <f t="shared" si="3"/>
        <v>0</v>
      </c>
      <c r="K33" s="71">
        <f t="shared" si="4"/>
        <v>0</v>
      </c>
    </row>
    <row r="34" spans="1:11" x14ac:dyDescent="0.25">
      <c r="A34" s="81"/>
      <c r="B34" s="84"/>
      <c r="C34" s="83"/>
      <c r="D34" s="83"/>
      <c r="E34" s="83"/>
      <c r="F34" s="41">
        <f t="shared" si="5"/>
        <v>0</v>
      </c>
      <c r="G34" s="70" t="str" cm="1">
        <f t="array" ref="G34">IFERROR(INDEX(('Schedule of Values'!H:H)*0.75,MATCH('Stored Materials'!A34,'Schedule of Values'!A:A,0),1),"")</f>
        <v/>
      </c>
      <c r="H34" s="74">
        <f t="shared" si="1"/>
        <v>0</v>
      </c>
      <c r="I34" s="76">
        <f t="shared" si="2"/>
        <v>0</v>
      </c>
      <c r="J34" s="71">
        <f t="shared" si="3"/>
        <v>0</v>
      </c>
      <c r="K34" s="71">
        <f t="shared" si="4"/>
        <v>0</v>
      </c>
    </row>
    <row r="35" spans="1:11" x14ac:dyDescent="0.25">
      <c r="A35" s="81"/>
      <c r="B35" s="84"/>
      <c r="C35" s="83"/>
      <c r="D35" s="83"/>
      <c r="E35" s="83"/>
      <c r="F35" s="41">
        <f t="shared" si="5"/>
        <v>0</v>
      </c>
      <c r="G35" s="70" t="str" cm="1">
        <f t="array" ref="G35">IFERROR(INDEX(('Schedule of Values'!H:H)*0.75,MATCH('Stored Materials'!A35,'Schedule of Values'!A:A,0),1),"")</f>
        <v/>
      </c>
      <c r="H35" s="74">
        <f t="shared" si="1"/>
        <v>0</v>
      </c>
      <c r="I35" s="76">
        <f t="shared" si="2"/>
        <v>0</v>
      </c>
      <c r="J35" s="71">
        <f t="shared" si="3"/>
        <v>0</v>
      </c>
      <c r="K35" s="71">
        <f t="shared" si="4"/>
        <v>0</v>
      </c>
    </row>
    <row r="36" spans="1:11" x14ac:dyDescent="0.25">
      <c r="A36" s="81"/>
      <c r="B36" s="84"/>
      <c r="C36" s="83"/>
      <c r="D36" s="83"/>
      <c r="E36" s="83"/>
      <c r="F36" s="41">
        <f t="shared" si="5"/>
        <v>0</v>
      </c>
      <c r="G36" s="70" t="str" cm="1">
        <f t="array" ref="G36">IFERROR(INDEX(('Schedule of Values'!H:H)*0.75,MATCH('Stored Materials'!A36,'Schedule of Values'!A:A,0),1),"")</f>
        <v/>
      </c>
      <c r="H36" s="74">
        <f t="shared" si="1"/>
        <v>0</v>
      </c>
      <c r="I36" s="76">
        <f t="shared" si="2"/>
        <v>0</v>
      </c>
      <c r="J36" s="71">
        <f t="shared" si="3"/>
        <v>0</v>
      </c>
      <c r="K36" s="71">
        <f t="shared" si="4"/>
        <v>0</v>
      </c>
    </row>
    <row r="37" spans="1:11" x14ac:dyDescent="0.25">
      <c r="A37" s="81"/>
      <c r="B37" s="84"/>
      <c r="C37" s="83"/>
      <c r="D37" s="83"/>
      <c r="E37" s="83"/>
      <c r="F37" s="41">
        <f t="shared" si="5"/>
        <v>0</v>
      </c>
      <c r="G37" s="70" t="str" cm="1">
        <f t="array" ref="G37">IFERROR(INDEX(('Schedule of Values'!H:H)*0.75,MATCH('Stored Materials'!A37,'Schedule of Values'!A:A,0),1),"")</f>
        <v/>
      </c>
      <c r="H37" s="74">
        <f t="shared" si="1"/>
        <v>0</v>
      </c>
      <c r="I37" s="76">
        <f t="shared" si="2"/>
        <v>0</v>
      </c>
      <c r="J37" s="71">
        <f t="shared" si="3"/>
        <v>0</v>
      </c>
      <c r="K37" s="71">
        <f t="shared" si="4"/>
        <v>0</v>
      </c>
    </row>
    <row r="38" spans="1:11" x14ac:dyDescent="0.25">
      <c r="A38" s="81"/>
      <c r="B38" s="84"/>
      <c r="C38" s="83"/>
      <c r="D38" s="83"/>
      <c r="E38" s="83"/>
      <c r="F38" s="41">
        <f t="shared" si="5"/>
        <v>0</v>
      </c>
      <c r="G38" s="70" t="str" cm="1">
        <f t="array" ref="G38">IFERROR(INDEX(('Schedule of Values'!H:H)*0.75,MATCH('Stored Materials'!A38,'Schedule of Values'!A:A,0),1),"")</f>
        <v/>
      </c>
      <c r="H38" s="74">
        <f t="shared" si="1"/>
        <v>0</v>
      </c>
      <c r="I38" s="76">
        <f t="shared" si="2"/>
        <v>0</v>
      </c>
      <c r="J38" s="71">
        <f t="shared" si="3"/>
        <v>0</v>
      </c>
      <c r="K38" s="71">
        <f t="shared" si="4"/>
        <v>0</v>
      </c>
    </row>
    <row r="39" spans="1:11" x14ac:dyDescent="0.25">
      <c r="A39" s="81"/>
      <c r="B39" s="84"/>
      <c r="C39" s="83"/>
      <c r="D39" s="83"/>
      <c r="E39" s="83"/>
      <c r="F39" s="41">
        <f t="shared" si="5"/>
        <v>0</v>
      </c>
      <c r="G39" s="70" t="str" cm="1">
        <f t="array" ref="G39">IFERROR(INDEX(('Schedule of Values'!H:H)*0.75,MATCH('Stored Materials'!A39,'Schedule of Values'!A:A,0),1),"")</f>
        <v/>
      </c>
      <c r="H39" s="74">
        <f t="shared" si="1"/>
        <v>0</v>
      </c>
      <c r="I39" s="76">
        <f t="shared" si="2"/>
        <v>0</v>
      </c>
      <c r="J39" s="71">
        <f t="shared" si="3"/>
        <v>0</v>
      </c>
      <c r="K39" s="71">
        <f t="shared" si="4"/>
        <v>0</v>
      </c>
    </row>
    <row r="40" spans="1:11" x14ac:dyDescent="0.25">
      <c r="A40" s="81"/>
      <c r="B40" s="84"/>
      <c r="C40" s="83"/>
      <c r="D40" s="83"/>
      <c r="E40" s="83"/>
      <c r="F40" s="41">
        <f t="shared" si="5"/>
        <v>0</v>
      </c>
      <c r="G40" s="70" t="str" cm="1">
        <f t="array" ref="G40">IFERROR(INDEX(('Schedule of Values'!H:H)*0.75,MATCH('Stored Materials'!A40,'Schedule of Values'!A:A,0),1),"")</f>
        <v/>
      </c>
      <c r="H40" s="74">
        <f t="shared" si="1"/>
        <v>0</v>
      </c>
      <c r="I40" s="76">
        <f t="shared" si="2"/>
        <v>0</v>
      </c>
      <c r="J40" s="71">
        <f t="shared" si="3"/>
        <v>0</v>
      </c>
      <c r="K40" s="71">
        <f t="shared" si="4"/>
        <v>0</v>
      </c>
    </row>
    <row r="41" spans="1:11" x14ac:dyDescent="0.25">
      <c r="A41" s="81"/>
      <c r="B41" s="84"/>
      <c r="C41" s="83"/>
      <c r="D41" s="83"/>
      <c r="E41" s="83"/>
      <c r="F41" s="41">
        <f t="shared" si="5"/>
        <v>0</v>
      </c>
      <c r="G41" s="70" t="str" cm="1">
        <f t="array" ref="G41">IFERROR(INDEX(('Schedule of Values'!H:H)*0.75,MATCH('Stored Materials'!A41,'Schedule of Values'!A:A,0),1),"")</f>
        <v/>
      </c>
      <c r="H41" s="74">
        <f t="shared" si="1"/>
        <v>0</v>
      </c>
      <c r="I41" s="76">
        <f t="shared" si="2"/>
        <v>0</v>
      </c>
      <c r="J41" s="71">
        <f t="shared" si="3"/>
        <v>0</v>
      </c>
      <c r="K41" s="71">
        <f t="shared" si="4"/>
        <v>0</v>
      </c>
    </row>
    <row r="42" spans="1:11" x14ac:dyDescent="0.25">
      <c r="A42" s="81"/>
      <c r="B42" s="84"/>
      <c r="C42" s="83"/>
      <c r="D42" s="83"/>
      <c r="E42" s="83"/>
      <c r="F42" s="41">
        <f t="shared" si="5"/>
        <v>0</v>
      </c>
      <c r="G42" s="70" t="str" cm="1">
        <f t="array" ref="G42">IFERROR(INDEX(('Schedule of Values'!H:H)*0.75,MATCH('Stored Materials'!A42,'Schedule of Values'!A:A,0),1),"")</f>
        <v/>
      </c>
      <c r="H42" s="74">
        <f t="shared" si="1"/>
        <v>0</v>
      </c>
      <c r="I42" s="76">
        <f t="shared" si="2"/>
        <v>0</v>
      </c>
      <c r="J42" s="71">
        <f t="shared" si="3"/>
        <v>0</v>
      </c>
      <c r="K42" s="71">
        <f t="shared" si="4"/>
        <v>0</v>
      </c>
    </row>
    <row r="43" spans="1:11" x14ac:dyDescent="0.25">
      <c r="A43" s="81"/>
      <c r="B43" s="84"/>
      <c r="C43" s="83"/>
      <c r="D43" s="83"/>
      <c r="E43" s="83"/>
      <c r="F43" s="41">
        <f t="shared" si="5"/>
        <v>0</v>
      </c>
      <c r="G43" s="70" t="str" cm="1">
        <f t="array" ref="G43">IFERROR(INDEX(('Schedule of Values'!H:H)*0.75,MATCH('Stored Materials'!A43,'Schedule of Values'!A:A,0),1),"")</f>
        <v/>
      </c>
      <c r="H43" s="74">
        <f t="shared" si="1"/>
        <v>0</v>
      </c>
      <c r="I43" s="76">
        <f t="shared" si="2"/>
        <v>0</v>
      </c>
      <c r="J43" s="71">
        <f t="shared" si="3"/>
        <v>0</v>
      </c>
      <c r="K43" s="71">
        <f t="shared" si="4"/>
        <v>0</v>
      </c>
    </row>
    <row r="44" spans="1:11" x14ac:dyDescent="0.25">
      <c r="A44" s="81"/>
      <c r="B44" s="84"/>
      <c r="C44" s="83"/>
      <c r="D44" s="83"/>
      <c r="E44" s="83"/>
      <c r="F44" s="41">
        <f t="shared" si="5"/>
        <v>0</v>
      </c>
      <c r="G44" s="70" t="str" cm="1">
        <f t="array" ref="G44">IFERROR(INDEX(('Schedule of Values'!H:H)*0.75,MATCH('Stored Materials'!A44,'Schedule of Values'!A:A,0),1),"")</f>
        <v/>
      </c>
      <c r="H44" s="74">
        <f t="shared" si="1"/>
        <v>0</v>
      </c>
      <c r="I44" s="76">
        <f t="shared" si="2"/>
        <v>0</v>
      </c>
      <c r="J44" s="71">
        <f t="shared" si="3"/>
        <v>0</v>
      </c>
      <c r="K44" s="71">
        <f t="shared" si="4"/>
        <v>0</v>
      </c>
    </row>
    <row r="45" spans="1:11" x14ac:dyDescent="0.25">
      <c r="A45" s="81"/>
      <c r="B45" s="84"/>
      <c r="C45" s="83"/>
      <c r="D45" s="83"/>
      <c r="E45" s="83"/>
      <c r="F45" s="41">
        <f t="shared" si="5"/>
        <v>0</v>
      </c>
      <c r="G45" s="70" t="str" cm="1">
        <f t="array" ref="G45">IFERROR(INDEX(('Schedule of Values'!H:H)*0.75,MATCH('Stored Materials'!A45,'Schedule of Values'!A:A,0),1),"")</f>
        <v/>
      </c>
      <c r="H45" s="74">
        <f t="shared" si="1"/>
        <v>0</v>
      </c>
      <c r="I45" s="76">
        <f t="shared" si="2"/>
        <v>0</v>
      </c>
      <c r="J45" s="71">
        <f t="shared" si="3"/>
        <v>0</v>
      </c>
      <c r="K45" s="71">
        <f t="shared" si="4"/>
        <v>0</v>
      </c>
    </row>
    <row r="46" spans="1:11" x14ac:dyDescent="0.25">
      <c r="A46" s="81"/>
      <c r="B46" s="84"/>
      <c r="C46" s="83"/>
      <c r="D46" s="83"/>
      <c r="E46" s="83"/>
      <c r="F46" s="41">
        <f t="shared" si="5"/>
        <v>0</v>
      </c>
      <c r="G46" s="70" t="str" cm="1">
        <f t="array" ref="G46">IFERROR(INDEX(('Schedule of Values'!H:H)*0.75,MATCH('Stored Materials'!A46,'Schedule of Values'!A:A,0),1),"")</f>
        <v/>
      </c>
      <c r="H46" s="74">
        <f t="shared" si="1"/>
        <v>0</v>
      </c>
      <c r="I46" s="76">
        <f t="shared" si="2"/>
        <v>0</v>
      </c>
      <c r="J46" s="71">
        <f t="shared" si="3"/>
        <v>0</v>
      </c>
      <c r="K46" s="71">
        <f t="shared" si="4"/>
        <v>0</v>
      </c>
    </row>
    <row r="47" spans="1:11" x14ac:dyDescent="0.25">
      <c r="A47" s="81"/>
      <c r="B47" s="84"/>
      <c r="C47" s="83"/>
      <c r="D47" s="83"/>
      <c r="E47" s="83"/>
      <c r="F47" s="41">
        <f t="shared" si="5"/>
        <v>0</v>
      </c>
      <c r="G47" s="70" t="str" cm="1">
        <f t="array" ref="G47">IFERROR(INDEX(('Schedule of Values'!H:H)*0.75,MATCH('Stored Materials'!A47,'Schedule of Values'!A:A,0),1),"")</f>
        <v/>
      </c>
      <c r="H47" s="74">
        <f t="shared" si="1"/>
        <v>0</v>
      </c>
      <c r="I47" s="76">
        <f t="shared" si="2"/>
        <v>0</v>
      </c>
      <c r="J47" s="71">
        <f t="shared" si="3"/>
        <v>0</v>
      </c>
      <c r="K47" s="71">
        <f t="shared" si="4"/>
        <v>0</v>
      </c>
    </row>
    <row r="48" spans="1:11" x14ac:dyDescent="0.25">
      <c r="A48" s="81"/>
      <c r="B48" s="84"/>
      <c r="C48" s="83"/>
      <c r="D48" s="83"/>
      <c r="E48" s="83"/>
      <c r="F48" s="41">
        <f t="shared" si="5"/>
        <v>0</v>
      </c>
      <c r="G48" s="70" t="str" cm="1">
        <f t="array" ref="G48">IFERROR(INDEX(('Schedule of Values'!H:H)*0.75,MATCH('Stored Materials'!A48,'Schedule of Values'!A:A,0),1),"")</f>
        <v/>
      </c>
      <c r="H48" s="74">
        <f t="shared" si="1"/>
        <v>0</v>
      </c>
      <c r="I48" s="76">
        <f t="shared" si="2"/>
        <v>0</v>
      </c>
      <c r="J48" s="71">
        <f t="shared" si="3"/>
        <v>0</v>
      </c>
      <c r="K48" s="71">
        <f t="shared" si="4"/>
        <v>0</v>
      </c>
    </row>
    <row r="49" spans="1:11" x14ac:dyDescent="0.25">
      <c r="A49" s="81"/>
      <c r="B49" s="84"/>
      <c r="C49" s="83"/>
      <c r="D49" s="83"/>
      <c r="E49" s="83"/>
      <c r="F49" s="41">
        <f t="shared" si="5"/>
        <v>0</v>
      </c>
      <c r="G49" s="70" t="str" cm="1">
        <f t="array" ref="G49">IFERROR(INDEX(('Schedule of Values'!H:H)*0.75,MATCH('Stored Materials'!A49,'Schedule of Values'!A:A,0),1),"")</f>
        <v/>
      </c>
      <c r="H49" s="74">
        <f t="shared" si="1"/>
        <v>0</v>
      </c>
      <c r="I49" s="76">
        <f t="shared" si="2"/>
        <v>0</v>
      </c>
      <c r="J49" s="71">
        <f t="shared" si="3"/>
        <v>0</v>
      </c>
      <c r="K49" s="71">
        <f t="shared" si="4"/>
        <v>0</v>
      </c>
    </row>
    <row r="50" spans="1:11" x14ac:dyDescent="0.25">
      <c r="A50" s="81"/>
      <c r="B50" s="84"/>
      <c r="C50" s="83"/>
      <c r="D50" s="83"/>
      <c r="E50" s="83"/>
      <c r="F50" s="41">
        <f t="shared" si="5"/>
        <v>0</v>
      </c>
      <c r="G50" s="70" t="str" cm="1">
        <f t="array" ref="G50">IFERROR(INDEX(('Schedule of Values'!H:H)*0.75,MATCH('Stored Materials'!A50,'Schedule of Values'!A:A,0),1),"")</f>
        <v/>
      </c>
      <c r="H50" s="74">
        <f t="shared" si="1"/>
        <v>0</v>
      </c>
      <c r="I50" s="76">
        <f t="shared" si="2"/>
        <v>0</v>
      </c>
      <c r="J50" s="71">
        <f t="shared" si="3"/>
        <v>0</v>
      </c>
      <c r="K50" s="71">
        <f t="shared" si="4"/>
        <v>0</v>
      </c>
    </row>
    <row r="51" spans="1:11" x14ac:dyDescent="0.25">
      <c r="A51" s="81"/>
      <c r="B51" s="84"/>
      <c r="C51" s="83"/>
      <c r="D51" s="83"/>
      <c r="E51" s="83"/>
      <c r="F51" s="41">
        <f t="shared" si="5"/>
        <v>0</v>
      </c>
      <c r="G51" s="70" t="str" cm="1">
        <f t="array" ref="G51">IFERROR(INDEX(('Schedule of Values'!H:H)*0.75,MATCH('Stored Materials'!A51,'Schedule of Values'!A:A,0),1),"")</f>
        <v/>
      </c>
      <c r="H51" s="74">
        <f t="shared" si="1"/>
        <v>0</v>
      </c>
      <c r="I51" s="76">
        <f t="shared" si="2"/>
        <v>0</v>
      </c>
      <c r="J51" s="71">
        <f t="shared" si="3"/>
        <v>0</v>
      </c>
      <c r="K51" s="71">
        <f t="shared" si="4"/>
        <v>0</v>
      </c>
    </row>
    <row r="52" spans="1:11" x14ac:dyDescent="0.25">
      <c r="A52" s="81"/>
      <c r="B52" s="84"/>
      <c r="C52" s="83"/>
      <c r="D52" s="83"/>
      <c r="E52" s="83"/>
      <c r="F52" s="41">
        <f t="shared" si="5"/>
        <v>0</v>
      </c>
      <c r="G52" s="70" t="str" cm="1">
        <f t="array" ref="G52">IFERROR(INDEX(('Schedule of Values'!H:H)*0.75,MATCH('Stored Materials'!A52,'Schedule of Values'!A:A,0),1),"")</f>
        <v/>
      </c>
      <c r="H52" s="74">
        <f t="shared" si="1"/>
        <v>0</v>
      </c>
      <c r="I52" s="76">
        <f t="shared" si="2"/>
        <v>0</v>
      </c>
      <c r="J52" s="71">
        <f t="shared" si="3"/>
        <v>0</v>
      </c>
      <c r="K52" s="71">
        <f t="shared" si="4"/>
        <v>0</v>
      </c>
    </row>
    <row r="53" spans="1:11" x14ac:dyDescent="0.25">
      <c r="A53" s="81"/>
      <c r="B53" s="84"/>
      <c r="C53" s="83"/>
      <c r="D53" s="83"/>
      <c r="E53" s="83"/>
      <c r="F53" s="41">
        <f t="shared" si="5"/>
        <v>0</v>
      </c>
      <c r="G53" s="70" t="str" cm="1">
        <f t="array" ref="G53">IFERROR(INDEX(('Schedule of Values'!H:H)*0.75,MATCH('Stored Materials'!A53,'Schedule of Values'!A:A,0),1),"")</f>
        <v/>
      </c>
      <c r="H53" s="74">
        <f t="shared" si="1"/>
        <v>0</v>
      </c>
      <c r="I53" s="76">
        <f t="shared" si="2"/>
        <v>0</v>
      </c>
      <c r="J53" s="71">
        <f t="shared" si="3"/>
        <v>0</v>
      </c>
      <c r="K53" s="71">
        <f t="shared" si="4"/>
        <v>0</v>
      </c>
    </row>
    <row r="54" spans="1:11" x14ac:dyDescent="0.25">
      <c r="A54" s="81"/>
      <c r="B54" s="84"/>
      <c r="C54" s="83"/>
      <c r="D54" s="83"/>
      <c r="E54" s="83"/>
      <c r="F54" s="41">
        <f t="shared" si="5"/>
        <v>0</v>
      </c>
      <c r="G54" s="70" t="str" cm="1">
        <f t="array" ref="G54">IFERROR(INDEX(('Schedule of Values'!H:H)*0.75,MATCH('Stored Materials'!A54,'Schedule of Values'!A:A,0),1),"")</f>
        <v/>
      </c>
      <c r="H54" s="74">
        <f t="shared" si="1"/>
        <v>0</v>
      </c>
      <c r="I54" s="76">
        <f t="shared" si="2"/>
        <v>0</v>
      </c>
      <c r="J54" s="71">
        <f t="shared" si="3"/>
        <v>0</v>
      </c>
      <c r="K54" s="71">
        <f t="shared" si="4"/>
        <v>0</v>
      </c>
    </row>
    <row r="55" spans="1:11" ht="13.8" thickBot="1" x14ac:dyDescent="0.3">
      <c r="A55" s="86"/>
      <c r="B55" s="130"/>
      <c r="C55" s="131"/>
      <c r="D55" s="131"/>
      <c r="E55" s="131"/>
      <c r="F55" s="132">
        <f t="shared" si="5"/>
        <v>0</v>
      </c>
      <c r="G55" s="132" t="str" cm="1">
        <f t="array" ref="G55">IFERROR(INDEX(('Schedule of Values'!H:H)*0.75,MATCH('Stored Materials'!A55,'Schedule of Values'!A:A,0),1),"")</f>
        <v/>
      </c>
      <c r="H55" s="133">
        <f t="shared" si="1"/>
        <v>0</v>
      </c>
      <c r="I55" s="134">
        <f t="shared" si="2"/>
        <v>0</v>
      </c>
      <c r="J55" s="135">
        <f t="shared" si="3"/>
        <v>0</v>
      </c>
      <c r="K55" s="182">
        <f t="shared" si="4"/>
        <v>0</v>
      </c>
    </row>
    <row r="56" spans="1:11" ht="27" customHeight="1" thickBot="1" x14ac:dyDescent="0.3">
      <c r="A56" s="27"/>
      <c r="B56" s="136" t="s">
        <v>59</v>
      </c>
      <c r="C56" s="137">
        <f t="shared" ref="C56:J56" si="6">SUM(C13:C55)</f>
        <v>0</v>
      </c>
      <c r="D56" s="137">
        <f t="shared" si="6"/>
        <v>0</v>
      </c>
      <c r="E56" s="137">
        <f t="shared" si="6"/>
        <v>0</v>
      </c>
      <c r="F56" s="137">
        <f t="shared" si="6"/>
        <v>0</v>
      </c>
      <c r="G56" s="137">
        <f t="shared" si="6"/>
        <v>0</v>
      </c>
      <c r="H56" s="137">
        <f t="shared" si="6"/>
        <v>0</v>
      </c>
      <c r="I56" s="137">
        <f t="shared" si="6"/>
        <v>0</v>
      </c>
      <c r="J56" s="137">
        <f t="shared" si="6"/>
        <v>0</v>
      </c>
      <c r="K56" s="137">
        <f t="shared" ref="K56" si="7">SUM(K13:K55)</f>
        <v>0</v>
      </c>
    </row>
    <row r="58" spans="1:11" x14ac:dyDescent="0.25">
      <c r="A58" s="25" t="s">
        <v>58</v>
      </c>
    </row>
    <row r="59" spans="1:11" x14ac:dyDescent="0.25">
      <c r="A59" s="25" t="s">
        <v>70</v>
      </c>
      <c r="B59" s="25"/>
    </row>
    <row r="60" spans="1:11" x14ac:dyDescent="0.25">
      <c r="A60" s="25" t="s">
        <v>123</v>
      </c>
      <c r="B60" s="25"/>
    </row>
    <row r="61" spans="1:11" x14ac:dyDescent="0.25">
      <c r="A61" s="25" t="s">
        <v>124</v>
      </c>
      <c r="B61" s="25"/>
    </row>
    <row r="62" spans="1:11" x14ac:dyDescent="0.25">
      <c r="A62" s="25" t="s">
        <v>122</v>
      </c>
      <c r="B62" s="25"/>
    </row>
    <row r="63" spans="1:11" x14ac:dyDescent="0.25">
      <c r="A63" s="25" t="s">
        <v>125</v>
      </c>
      <c r="B63" s="25"/>
    </row>
    <row r="64" spans="1:11" x14ac:dyDescent="0.25">
      <c r="A64" s="25" t="s">
        <v>128</v>
      </c>
    </row>
  </sheetData>
  <sheetProtection sheet="1" formatCells="0" formatRows="0" insertRows="0" deleteRows="0" sort="0"/>
  <mergeCells count="8">
    <mergeCell ref="A1:K1"/>
    <mergeCell ref="B7:D7"/>
    <mergeCell ref="B8:D8"/>
    <mergeCell ref="H3:I3"/>
    <mergeCell ref="B3:D3"/>
    <mergeCell ref="B4:D4"/>
    <mergeCell ref="B5:D5"/>
    <mergeCell ref="B6:D6"/>
  </mergeCells>
  <phoneticPr fontId="8" type="noConversion"/>
  <pageMargins left="0.28999999999999998" right="0.59" top="0.31" bottom="0.46" header="0.25" footer="0.3"/>
  <pageSetup scale="68" orientation="landscape" horizontalDpi="4294967294" verticalDpi="1200" r:id="rId1"/>
  <headerFooter alignWithMargins="0"/>
  <ignoredErrors>
    <ignoredError xmlns:x16r3="http://schemas.microsoft.com/office/spreadsheetml/2018/08/main" sqref="I5:I7" x16r3:misleadingForma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4A9D3-73DD-4733-92CD-7D45D8350970}">
  <dimension ref="A1:N52"/>
  <sheetViews>
    <sheetView view="pageLayout" zoomScaleNormal="100" workbookViewId="0">
      <selection activeCell="A2" sqref="A2"/>
    </sheetView>
  </sheetViews>
  <sheetFormatPr defaultColWidth="9.109375" defaultRowHeight="13.2" x14ac:dyDescent="0.25"/>
  <cols>
    <col min="1" max="1" width="5.109375" style="162" customWidth="1"/>
    <col min="2" max="2" width="11" style="162" customWidth="1"/>
    <col min="3" max="3" width="8.6640625" style="162" customWidth="1"/>
    <col min="4" max="5" width="9.6640625" style="162" customWidth="1"/>
    <col min="6" max="6" width="4.5546875" style="162" customWidth="1"/>
    <col min="7" max="7" width="5" style="162" customWidth="1"/>
    <col min="8" max="8" width="3.44140625" style="162" customWidth="1"/>
    <col min="9" max="10" width="6.88671875" style="162" customWidth="1"/>
    <col min="11" max="11" width="5.5546875" style="162" customWidth="1"/>
    <col min="12" max="12" width="3.44140625" style="162" customWidth="1"/>
    <col min="13" max="14" width="9.109375" style="162"/>
    <col min="15" max="15" width="5.6640625" style="162" customWidth="1"/>
    <col min="16" max="16384" width="9.109375" style="162"/>
  </cols>
  <sheetData>
    <row r="1" spans="1:14" ht="15.6" x14ac:dyDescent="0.3">
      <c r="A1" s="258" t="str">
        <f>CONCATENATE("(Attachment to General Contractor's Application for Payment No."," ",'Pay Application'!K6,")")</f>
        <v>(Attachment to General Contractor's Application for Payment No. )</v>
      </c>
      <c r="B1" s="258"/>
      <c r="C1" s="258"/>
      <c r="D1" s="258"/>
      <c r="E1" s="258"/>
      <c r="F1" s="258"/>
      <c r="G1" s="258"/>
      <c r="H1" s="258"/>
      <c r="I1" s="258"/>
      <c r="J1" s="258"/>
      <c r="K1" s="258"/>
      <c r="L1" s="258"/>
      <c r="M1" s="258"/>
      <c r="N1" s="258"/>
    </row>
    <row r="3" spans="1:14" ht="13.8" x14ac:dyDescent="0.25">
      <c r="J3" s="259" t="str">
        <f>'Pay Application'!I1</f>
        <v>Form No. MPWO CPAAP-4.22.2024</v>
      </c>
      <c r="K3" s="259"/>
      <c r="L3" s="259"/>
      <c r="M3" s="259"/>
      <c r="N3" s="259"/>
    </row>
    <row r="5" spans="1:14" ht="50.25" customHeight="1" x14ac:dyDescent="0.25">
      <c r="A5" s="260" t="s">
        <v>161</v>
      </c>
      <c r="B5" s="260"/>
      <c r="C5" s="260"/>
      <c r="D5" s="260"/>
      <c r="E5" s="260"/>
      <c r="F5" s="260"/>
      <c r="G5" s="260"/>
      <c r="H5" s="260"/>
      <c r="I5" s="260"/>
      <c r="J5" s="260"/>
      <c r="K5" s="260"/>
      <c r="L5" s="260"/>
      <c r="M5" s="260"/>
      <c r="N5" s="260"/>
    </row>
    <row r="6" spans="1:14" ht="15.6" x14ac:dyDescent="0.3">
      <c r="A6" s="164"/>
      <c r="B6" s="164"/>
      <c r="C6" s="164"/>
      <c r="D6" s="164"/>
      <c r="E6" s="164"/>
      <c r="F6" s="164"/>
      <c r="G6" s="164"/>
      <c r="H6" s="164"/>
      <c r="I6" s="164"/>
      <c r="J6" s="164"/>
      <c r="K6" s="164"/>
      <c r="L6" s="164"/>
    </row>
    <row r="7" spans="1:14" ht="15.6" x14ac:dyDescent="0.3">
      <c r="A7" s="261" t="s">
        <v>162</v>
      </c>
      <c r="B7" s="261"/>
      <c r="C7" s="261"/>
      <c r="D7" s="261"/>
      <c r="E7" s="261"/>
      <c r="F7" s="261"/>
      <c r="G7" s="164"/>
      <c r="H7" s="164"/>
      <c r="I7" s="164"/>
      <c r="J7" s="164"/>
      <c r="K7" s="164"/>
      <c r="L7" s="164"/>
    </row>
    <row r="8" spans="1:14" ht="15.6" x14ac:dyDescent="0.3">
      <c r="A8" s="261" t="s">
        <v>163</v>
      </c>
      <c r="B8" s="261"/>
      <c r="C8" s="262"/>
      <c r="D8" s="262"/>
      <c r="E8" s="262"/>
      <c r="F8" s="262"/>
      <c r="G8" s="262"/>
      <c r="H8" s="262"/>
      <c r="I8" s="262"/>
      <c r="J8" s="262"/>
      <c r="K8" s="262"/>
      <c r="L8" s="262"/>
      <c r="M8" s="262"/>
      <c r="N8" s="262"/>
    </row>
    <row r="9" spans="1:14" ht="15.6" x14ac:dyDescent="0.3">
      <c r="A9" s="261" t="s">
        <v>164</v>
      </c>
      <c r="B9" s="261"/>
      <c r="C9" s="264"/>
      <c r="D9" s="264"/>
      <c r="E9" s="264"/>
      <c r="F9" s="264"/>
      <c r="G9" s="264"/>
      <c r="H9" s="264"/>
      <c r="I9" s="264"/>
      <c r="J9" s="264"/>
      <c r="K9" s="264"/>
      <c r="L9" s="264"/>
      <c r="M9" s="264"/>
      <c r="N9" s="264"/>
    </row>
    <row r="10" spans="1:14" ht="15.6" x14ac:dyDescent="0.3">
      <c r="A10" s="261" t="s">
        <v>165</v>
      </c>
      <c r="B10" s="261"/>
      <c r="C10" s="265"/>
      <c r="D10" s="265"/>
      <c r="E10" s="265"/>
      <c r="F10" s="265"/>
      <c r="G10" s="265"/>
      <c r="H10" s="265"/>
      <c r="I10" s="265"/>
      <c r="J10" s="265"/>
      <c r="K10" s="265"/>
      <c r="L10" s="265"/>
      <c r="M10" s="265"/>
      <c r="N10" s="265"/>
    </row>
    <row r="11" spans="1:14" ht="15.6" x14ac:dyDescent="0.3">
      <c r="A11" s="261" t="s">
        <v>166</v>
      </c>
      <c r="B11" s="261"/>
      <c r="C11" s="262"/>
      <c r="D11" s="262"/>
      <c r="E11" s="262"/>
      <c r="F11" s="262"/>
      <c r="G11" s="262"/>
      <c r="H11" s="262"/>
      <c r="I11" s="262"/>
      <c r="J11" s="266" t="s">
        <v>167</v>
      </c>
      <c r="K11" s="266"/>
      <c r="L11" s="266"/>
      <c r="M11" s="266"/>
      <c r="N11" s="266"/>
    </row>
    <row r="12" spans="1:14" ht="15.6" x14ac:dyDescent="0.3">
      <c r="A12" s="261" t="s">
        <v>168</v>
      </c>
      <c r="B12" s="261"/>
      <c r="C12" s="261"/>
      <c r="D12" s="261"/>
      <c r="E12" s="261"/>
      <c r="F12" s="261"/>
      <c r="G12" s="261"/>
      <c r="H12" s="261"/>
      <c r="I12" s="261"/>
      <c r="J12" s="261"/>
      <c r="K12" s="164"/>
      <c r="L12" s="164"/>
    </row>
    <row r="13" spans="1:14" ht="15.6" x14ac:dyDescent="0.3">
      <c r="A13" s="164"/>
      <c r="B13" s="164"/>
      <c r="C13" s="164"/>
      <c r="D13" s="164"/>
      <c r="E13" s="164"/>
      <c r="F13" s="164"/>
      <c r="G13" s="164"/>
      <c r="H13" s="164"/>
      <c r="I13" s="164"/>
      <c r="J13" s="164"/>
      <c r="K13" s="164"/>
      <c r="L13" s="164"/>
    </row>
    <row r="14" spans="1:14" ht="15.6" x14ac:dyDescent="0.3">
      <c r="A14" s="261" t="s">
        <v>169</v>
      </c>
      <c r="B14" s="261"/>
      <c r="C14" s="262"/>
      <c r="D14" s="262"/>
      <c r="E14" s="262"/>
      <c r="F14" s="262"/>
      <c r="G14" s="262"/>
      <c r="H14" s="262"/>
      <c r="I14" s="262"/>
      <c r="J14" s="262"/>
      <c r="K14" s="262"/>
      <c r="L14" s="262"/>
      <c r="M14" s="262"/>
      <c r="N14" s="262"/>
    </row>
    <row r="15" spans="1:14" ht="15.6" x14ac:dyDescent="0.3">
      <c r="A15" s="261" t="s">
        <v>170</v>
      </c>
      <c r="B15" s="261"/>
      <c r="C15" s="263"/>
      <c r="D15" s="263"/>
      <c r="E15" s="263"/>
      <c r="F15" s="263"/>
      <c r="G15" s="263"/>
      <c r="H15" s="263"/>
      <c r="I15" s="263"/>
      <c r="J15" s="263"/>
      <c r="K15" s="263"/>
      <c r="L15" s="263"/>
      <c r="M15" s="263"/>
      <c r="N15" s="263"/>
    </row>
    <row r="16" spans="1:14" ht="15.6" x14ac:dyDescent="0.3">
      <c r="A16" s="261" t="s">
        <v>171</v>
      </c>
      <c r="B16" s="261"/>
      <c r="C16" s="261"/>
      <c r="D16" s="263"/>
      <c r="E16" s="263"/>
      <c r="F16" s="263"/>
      <c r="G16" s="263"/>
      <c r="H16" s="263"/>
      <c r="I16" s="263"/>
      <c r="J16" s="263"/>
      <c r="K16" s="263"/>
      <c r="L16" s="263"/>
      <c r="M16" s="263"/>
      <c r="N16" s="263"/>
    </row>
    <row r="17" spans="1:14" ht="15.6" x14ac:dyDescent="0.3">
      <c r="A17" s="164"/>
      <c r="B17" s="164"/>
      <c r="C17" s="164"/>
      <c r="D17" s="164"/>
      <c r="E17" s="164"/>
      <c r="F17" s="164"/>
      <c r="G17" s="164"/>
      <c r="H17" s="164"/>
      <c r="I17" s="164"/>
      <c r="J17" s="164"/>
      <c r="K17" s="164"/>
      <c r="L17" s="164"/>
    </row>
    <row r="18" spans="1:14" ht="15.6" x14ac:dyDescent="0.3">
      <c r="A18" s="261" t="s">
        <v>172</v>
      </c>
      <c r="B18" s="261"/>
      <c r="C18" s="261"/>
      <c r="D18" s="261"/>
      <c r="E18" s="261"/>
      <c r="F18" s="261"/>
      <c r="G18" s="261"/>
      <c r="H18" s="261"/>
      <c r="I18" s="261"/>
      <c r="J18" s="261"/>
      <c r="K18" s="261"/>
      <c r="L18" s="266">
        <v>0</v>
      </c>
      <c r="M18" s="266"/>
    </row>
    <row r="19" spans="1:14" ht="15.6" x14ac:dyDescent="0.3">
      <c r="A19" s="164" t="s">
        <v>173</v>
      </c>
      <c r="B19" s="164"/>
      <c r="C19" s="268">
        <v>0</v>
      </c>
      <c r="D19" s="268"/>
      <c r="E19" s="268"/>
      <c r="F19" s="164" t="s">
        <v>174</v>
      </c>
      <c r="G19" s="268">
        <v>0</v>
      </c>
      <c r="H19" s="268"/>
      <c r="I19" s="268"/>
      <c r="J19" s="268"/>
      <c r="K19" s="261" t="s">
        <v>175</v>
      </c>
      <c r="L19" s="261"/>
      <c r="M19" s="261"/>
      <c r="N19" s="261"/>
    </row>
    <row r="20" spans="1:14" ht="15.6" x14ac:dyDescent="0.3">
      <c r="A20" s="164"/>
      <c r="B20" s="164"/>
      <c r="C20" s="164"/>
      <c r="D20" s="164"/>
      <c r="E20" s="164"/>
      <c r="F20" s="164"/>
      <c r="G20" s="164"/>
      <c r="H20" s="164"/>
      <c r="I20" s="164"/>
      <c r="J20" s="164"/>
      <c r="K20" s="164"/>
      <c r="L20" s="164"/>
    </row>
    <row r="21" spans="1:14" ht="15.6" x14ac:dyDescent="0.3">
      <c r="A21" s="164"/>
      <c r="B21" s="164"/>
      <c r="C21" s="164"/>
      <c r="D21" s="164"/>
      <c r="E21" s="164"/>
      <c r="F21" s="164"/>
      <c r="G21" s="164"/>
      <c r="H21" s="164"/>
      <c r="I21" s="164"/>
      <c r="J21" s="164"/>
      <c r="K21" s="164"/>
      <c r="L21" s="164"/>
    </row>
    <row r="22" spans="1:14" ht="15.6" x14ac:dyDescent="0.3">
      <c r="A22" s="269" t="s">
        <v>176</v>
      </c>
      <c r="B22" s="269"/>
      <c r="C22" s="269"/>
      <c r="D22" s="164"/>
      <c r="E22" s="164"/>
      <c r="F22" s="164"/>
      <c r="G22" s="164"/>
      <c r="H22" s="164"/>
      <c r="I22" s="164"/>
      <c r="J22" s="164"/>
      <c r="K22" s="164"/>
      <c r="L22" s="164"/>
    </row>
    <row r="23" spans="1:14" ht="15.6" x14ac:dyDescent="0.3">
      <c r="A23" s="269" t="s">
        <v>159</v>
      </c>
      <c r="B23" s="269"/>
      <c r="C23" s="269"/>
      <c r="D23" s="269"/>
      <c r="E23" s="164"/>
      <c r="F23" s="164"/>
      <c r="G23" s="164"/>
      <c r="H23" s="164"/>
      <c r="I23" s="164"/>
      <c r="J23" s="164"/>
      <c r="K23" s="164"/>
      <c r="L23" s="164"/>
    </row>
    <row r="24" spans="1:14" ht="15.6" x14ac:dyDescent="0.3">
      <c r="A24" s="164"/>
      <c r="B24" s="164"/>
      <c r="C24" s="164"/>
      <c r="D24" s="164"/>
      <c r="E24" s="164"/>
      <c r="F24" s="164"/>
      <c r="G24" s="164"/>
      <c r="H24" s="164"/>
      <c r="I24" s="164"/>
      <c r="J24" s="164"/>
      <c r="K24" s="164"/>
      <c r="L24" s="164"/>
    </row>
    <row r="25" spans="1:14" ht="15.6" x14ac:dyDescent="0.3">
      <c r="A25" s="261" t="s">
        <v>177</v>
      </c>
      <c r="B25" s="261"/>
      <c r="C25" s="261"/>
      <c r="D25" s="261"/>
      <c r="E25" s="261"/>
      <c r="F25" s="261"/>
      <c r="G25" s="270"/>
      <c r="H25" s="168"/>
      <c r="I25" s="169" t="s">
        <v>178</v>
      </c>
      <c r="J25" s="167"/>
      <c r="K25" s="164"/>
      <c r="L25" s="170"/>
      <c r="M25" s="164" t="s">
        <v>179</v>
      </c>
    </row>
    <row r="26" spans="1:14" ht="15.6" x14ac:dyDescent="0.3">
      <c r="A26" s="164" t="s">
        <v>180</v>
      </c>
      <c r="B26" s="165"/>
      <c r="C26" s="164" t="s">
        <v>181</v>
      </c>
      <c r="D26" s="265"/>
      <c r="E26" s="265"/>
      <c r="F26" s="164" t="s">
        <v>182</v>
      </c>
      <c r="G26" s="265"/>
      <c r="H26" s="265"/>
      <c r="I26" s="164" t="s">
        <v>183</v>
      </c>
      <c r="J26" s="262"/>
      <c r="K26" s="262"/>
      <c r="L26" s="262"/>
      <c r="M26" s="262"/>
      <c r="N26" s="262"/>
    </row>
    <row r="27" spans="1:14" s="171" customFormat="1" ht="12" x14ac:dyDescent="0.25">
      <c r="B27" s="171" t="s">
        <v>184</v>
      </c>
      <c r="D27" s="267" t="s">
        <v>185</v>
      </c>
      <c r="E27" s="267"/>
      <c r="G27" s="267" t="s">
        <v>186</v>
      </c>
      <c r="H27" s="267"/>
      <c r="J27" s="267" t="s">
        <v>187</v>
      </c>
      <c r="K27" s="267"/>
      <c r="L27" s="267"/>
      <c r="M27" s="267"/>
      <c r="N27" s="267"/>
    </row>
    <row r="28" spans="1:14" ht="15.6" x14ac:dyDescent="0.3">
      <c r="A28" s="164"/>
      <c r="B28" s="164"/>
      <c r="C28" s="164"/>
      <c r="D28" s="164"/>
      <c r="E28" s="164"/>
      <c r="F28" s="164"/>
      <c r="G28" s="164"/>
      <c r="H28" s="164"/>
      <c r="I28" s="164"/>
      <c r="J28" s="164"/>
      <c r="K28" s="164"/>
      <c r="L28" s="164"/>
    </row>
    <row r="29" spans="1:14" ht="15.6" x14ac:dyDescent="0.3">
      <c r="A29" s="164"/>
      <c r="B29" s="164"/>
      <c r="C29" s="164"/>
      <c r="D29" s="164"/>
      <c r="E29" s="164"/>
      <c r="F29" s="164"/>
      <c r="G29" s="164"/>
      <c r="H29" s="164"/>
      <c r="I29" s="164"/>
      <c r="J29" s="164"/>
      <c r="K29" s="164"/>
      <c r="L29" s="164"/>
    </row>
    <row r="30" spans="1:14" ht="15.6" x14ac:dyDescent="0.3">
      <c r="A30" s="164"/>
      <c r="B30" s="164"/>
      <c r="C30" s="164"/>
      <c r="D30" s="164"/>
      <c r="E30" s="164"/>
      <c r="F30" s="164"/>
      <c r="G30" s="164"/>
      <c r="H30" s="164"/>
      <c r="I30" s="164"/>
      <c r="J30" s="164"/>
      <c r="K30" s="164"/>
      <c r="L30" s="164"/>
    </row>
    <row r="31" spans="1:14" ht="15.6" x14ac:dyDescent="0.3">
      <c r="A31" s="164"/>
      <c r="B31" s="164"/>
      <c r="C31" s="164"/>
      <c r="D31" s="164"/>
      <c r="E31" s="164"/>
      <c r="F31" s="164"/>
      <c r="G31" s="262"/>
      <c r="H31" s="262"/>
      <c r="I31" s="262"/>
      <c r="J31" s="262"/>
      <c r="K31" s="262"/>
      <c r="L31" s="262"/>
      <c r="M31" s="262"/>
    </row>
    <row r="32" spans="1:14" s="172" customFormat="1" x14ac:dyDescent="0.25">
      <c r="G32" s="271" t="s">
        <v>188</v>
      </c>
      <c r="H32" s="271"/>
      <c r="I32" s="271"/>
      <c r="J32" s="271"/>
      <c r="K32" s="271"/>
      <c r="L32" s="271"/>
      <c r="M32" s="271"/>
    </row>
    <row r="33" spans="1:14" ht="15.6" x14ac:dyDescent="0.3">
      <c r="A33" s="164"/>
      <c r="B33" s="164"/>
      <c r="C33" s="164"/>
      <c r="D33" s="164"/>
      <c r="E33" s="164"/>
      <c r="F33" s="164"/>
      <c r="G33" s="164"/>
      <c r="H33" s="164"/>
      <c r="I33" s="164"/>
      <c r="J33" s="164"/>
      <c r="K33" s="164"/>
      <c r="L33" s="164"/>
    </row>
    <row r="34" spans="1:14" ht="15.6" x14ac:dyDescent="0.3">
      <c r="A34" s="164"/>
      <c r="B34" s="164"/>
      <c r="C34" s="164"/>
      <c r="D34" s="164"/>
      <c r="E34" s="164"/>
      <c r="F34" s="164"/>
      <c r="G34" s="164"/>
      <c r="H34" s="164"/>
      <c r="I34" s="164"/>
      <c r="J34" s="164"/>
      <c r="K34" s="164"/>
      <c r="L34" s="164"/>
    </row>
    <row r="35" spans="1:14" ht="15.6" x14ac:dyDescent="0.3">
      <c r="A35" s="164"/>
      <c r="B35" s="164"/>
      <c r="C35" s="164"/>
      <c r="D35" s="164"/>
      <c r="E35" s="164"/>
      <c r="F35" s="164"/>
      <c r="G35" s="164"/>
      <c r="H35" s="164"/>
      <c r="I35" s="164"/>
      <c r="J35" s="164"/>
      <c r="K35" s="164"/>
      <c r="L35" s="164"/>
    </row>
    <row r="36" spans="1:14" ht="15.6" x14ac:dyDescent="0.3">
      <c r="A36" s="164"/>
      <c r="B36" s="164"/>
      <c r="C36" s="164"/>
      <c r="D36" s="164"/>
      <c r="E36" s="164"/>
      <c r="F36" s="164"/>
      <c r="G36" s="265"/>
      <c r="H36" s="265"/>
      <c r="I36" s="265"/>
      <c r="J36" s="265"/>
      <c r="K36" s="265"/>
      <c r="L36" s="265"/>
      <c r="M36" s="265"/>
      <c r="N36" s="265"/>
    </row>
    <row r="37" spans="1:14" s="172" customFormat="1" x14ac:dyDescent="0.25">
      <c r="G37" s="271" t="s">
        <v>189</v>
      </c>
      <c r="H37" s="271"/>
      <c r="I37" s="271"/>
      <c r="J37" s="271"/>
      <c r="K37" s="271"/>
      <c r="L37" s="271"/>
      <c r="M37" s="271"/>
      <c r="N37" s="271"/>
    </row>
    <row r="38" spans="1:14" s="172" customFormat="1" x14ac:dyDescent="0.25"/>
    <row r="39" spans="1:14" ht="15.6" x14ac:dyDescent="0.3">
      <c r="A39" s="164" t="s">
        <v>190</v>
      </c>
      <c r="B39" s="164"/>
      <c r="C39" s="164"/>
      <c r="D39" s="164"/>
      <c r="E39" s="164"/>
      <c r="F39" s="164"/>
      <c r="G39" s="164"/>
      <c r="H39" s="164"/>
      <c r="I39" s="164"/>
      <c r="J39" s="164"/>
      <c r="K39" s="164"/>
      <c r="L39" s="164"/>
    </row>
    <row r="40" spans="1:14" ht="15.6" x14ac:dyDescent="0.3">
      <c r="A40" s="164" t="s">
        <v>191</v>
      </c>
      <c r="B40" s="164"/>
      <c r="C40" s="164"/>
      <c r="D40" s="164"/>
      <c r="E40" s="265"/>
      <c r="F40" s="265"/>
      <c r="G40" s="265"/>
      <c r="H40" s="265"/>
      <c r="I40" s="265"/>
      <c r="J40" s="265"/>
      <c r="K40" s="265"/>
      <c r="L40" s="164"/>
    </row>
    <row r="41" spans="1:14" ht="15.6" x14ac:dyDescent="0.3">
      <c r="A41" s="164"/>
      <c r="B41" s="164"/>
      <c r="C41" s="164"/>
      <c r="D41" s="164"/>
      <c r="E41" s="164"/>
      <c r="F41" s="164"/>
      <c r="G41" s="164"/>
      <c r="H41" s="164"/>
      <c r="I41" s="164"/>
      <c r="J41" s="164"/>
      <c r="K41" s="164"/>
      <c r="L41" s="164"/>
    </row>
    <row r="42" spans="1:14" ht="15.6" x14ac:dyDescent="0.3">
      <c r="A42" s="164"/>
      <c r="B42" s="164"/>
      <c r="C42" s="164"/>
      <c r="D42" s="164"/>
      <c r="E42" s="164"/>
      <c r="F42" s="164"/>
      <c r="G42" s="164"/>
      <c r="H42" s="164"/>
      <c r="I42" s="164"/>
      <c r="J42" s="164"/>
      <c r="K42" s="164"/>
      <c r="L42" s="164"/>
    </row>
    <row r="43" spans="1:14" ht="15.6" x14ac:dyDescent="0.3">
      <c r="A43" s="164"/>
      <c r="B43" s="164"/>
      <c r="C43" s="164"/>
      <c r="D43" s="164"/>
      <c r="E43" s="164"/>
      <c r="F43" s="164"/>
      <c r="G43" s="164"/>
      <c r="H43" s="164"/>
      <c r="I43" s="164"/>
      <c r="J43" s="164"/>
      <c r="K43" s="164"/>
      <c r="L43" s="164"/>
    </row>
    <row r="44" spans="1:14" ht="15.6" x14ac:dyDescent="0.3">
      <c r="A44" s="164"/>
      <c r="B44" s="164"/>
      <c r="C44" s="164"/>
      <c r="D44" s="164"/>
      <c r="E44" s="164"/>
      <c r="F44" s="164"/>
      <c r="G44" s="164"/>
      <c r="H44" s="164"/>
      <c r="I44" s="164"/>
      <c r="J44" s="164"/>
      <c r="K44" s="164"/>
      <c r="L44" s="164"/>
    </row>
    <row r="45" spans="1:14" ht="15.6" x14ac:dyDescent="0.3">
      <c r="A45" s="164"/>
      <c r="B45" s="164"/>
      <c r="C45" s="164"/>
      <c r="D45" s="164"/>
      <c r="E45" s="164"/>
      <c r="F45" s="164"/>
      <c r="G45" s="164"/>
      <c r="H45" s="164"/>
      <c r="I45" s="164"/>
      <c r="J45" s="164"/>
      <c r="K45" s="164"/>
      <c r="L45" s="164"/>
    </row>
    <row r="46" spans="1:14" ht="15.6" x14ac:dyDescent="0.3">
      <c r="A46" s="164"/>
      <c r="B46" s="164"/>
      <c r="C46" s="164"/>
      <c r="D46" s="164"/>
      <c r="E46" s="164"/>
      <c r="F46" s="164"/>
      <c r="G46" s="164"/>
      <c r="H46" s="164"/>
      <c r="I46" s="164"/>
      <c r="J46" s="164"/>
      <c r="K46" s="164"/>
      <c r="L46" s="164"/>
    </row>
    <row r="47" spans="1:14" ht="15.6" x14ac:dyDescent="0.3">
      <c r="A47" s="164"/>
      <c r="B47" s="164"/>
      <c r="C47" s="164"/>
      <c r="D47" s="164"/>
      <c r="E47" s="164"/>
      <c r="F47" s="164"/>
      <c r="G47" s="164"/>
      <c r="H47" s="164"/>
      <c r="I47" s="164"/>
      <c r="J47" s="164"/>
      <c r="K47" s="164"/>
      <c r="L47" s="164"/>
    </row>
    <row r="48" spans="1:14" ht="15.6" x14ac:dyDescent="0.3">
      <c r="A48" s="164"/>
      <c r="B48" s="164"/>
      <c r="C48" s="164"/>
      <c r="D48" s="164"/>
      <c r="E48" s="164"/>
      <c r="F48" s="164"/>
      <c r="G48" s="164"/>
      <c r="H48" s="164"/>
      <c r="I48" s="164"/>
      <c r="J48" s="164"/>
      <c r="K48" s="164"/>
      <c r="L48" s="164"/>
    </row>
    <row r="49" spans="1:12" ht="15.6" x14ac:dyDescent="0.3">
      <c r="A49" s="164"/>
      <c r="B49" s="164"/>
      <c r="C49" s="164"/>
      <c r="D49" s="164"/>
      <c r="E49" s="164"/>
      <c r="F49" s="164"/>
      <c r="G49" s="164"/>
      <c r="H49" s="164"/>
      <c r="I49" s="164"/>
      <c r="J49" s="164"/>
      <c r="K49" s="164"/>
      <c r="L49" s="164"/>
    </row>
    <row r="50" spans="1:12" ht="15.6" x14ac:dyDescent="0.3">
      <c r="A50" s="164"/>
      <c r="B50" s="164"/>
      <c r="C50" s="164"/>
      <c r="D50" s="164"/>
      <c r="E50" s="164"/>
      <c r="F50" s="164"/>
      <c r="G50" s="164"/>
      <c r="H50" s="164"/>
      <c r="I50" s="164"/>
      <c r="J50" s="164"/>
      <c r="K50" s="164"/>
      <c r="L50" s="164"/>
    </row>
    <row r="51" spans="1:12" ht="15.6" x14ac:dyDescent="0.3">
      <c r="A51" s="164"/>
      <c r="B51" s="164"/>
      <c r="C51" s="164"/>
      <c r="D51" s="164"/>
      <c r="E51" s="164"/>
      <c r="F51" s="164"/>
      <c r="G51" s="164"/>
      <c r="H51" s="164"/>
      <c r="I51" s="164"/>
      <c r="J51" s="164"/>
      <c r="K51" s="164"/>
      <c r="L51" s="164"/>
    </row>
    <row r="52" spans="1:12" ht="15.6" x14ac:dyDescent="0.3">
      <c r="A52" s="164"/>
      <c r="B52" s="164"/>
      <c r="C52" s="164"/>
      <c r="D52" s="164"/>
      <c r="E52" s="164"/>
      <c r="F52" s="164"/>
      <c r="G52" s="164"/>
      <c r="H52" s="164"/>
      <c r="I52" s="164"/>
      <c r="J52" s="164"/>
      <c r="K52" s="164"/>
      <c r="L52" s="164"/>
    </row>
  </sheetData>
  <mergeCells count="39">
    <mergeCell ref="G31:M31"/>
    <mergeCell ref="G32:M32"/>
    <mergeCell ref="G36:N36"/>
    <mergeCell ref="G37:N37"/>
    <mergeCell ref="E40:K40"/>
    <mergeCell ref="D27:E27"/>
    <mergeCell ref="G27:H27"/>
    <mergeCell ref="J27:N27"/>
    <mergeCell ref="A18:K18"/>
    <mergeCell ref="L18:M18"/>
    <mergeCell ref="C19:E19"/>
    <mergeCell ref="G19:J19"/>
    <mergeCell ref="K19:N19"/>
    <mergeCell ref="A22:C22"/>
    <mergeCell ref="A23:D23"/>
    <mergeCell ref="A25:G25"/>
    <mergeCell ref="D26:E26"/>
    <mergeCell ref="G26:H26"/>
    <mergeCell ref="J26:N26"/>
    <mergeCell ref="A16:C16"/>
    <mergeCell ref="D16:N16"/>
    <mergeCell ref="A9:B9"/>
    <mergeCell ref="C9:N9"/>
    <mergeCell ref="A10:B10"/>
    <mergeCell ref="C10:N10"/>
    <mergeCell ref="A11:B11"/>
    <mergeCell ref="C11:I11"/>
    <mergeCell ref="J11:N11"/>
    <mergeCell ref="A12:J12"/>
    <mergeCell ref="A14:B14"/>
    <mergeCell ref="C14:N14"/>
    <mergeCell ref="A15:B15"/>
    <mergeCell ref="C15:N15"/>
    <mergeCell ref="A1:N1"/>
    <mergeCell ref="J3:N3"/>
    <mergeCell ref="A5:N5"/>
    <mergeCell ref="A7:F7"/>
    <mergeCell ref="A8:B8"/>
    <mergeCell ref="C8:N8"/>
  </mergeCells>
  <pageMargins left="0.45" right="0.45" top="0.75" bottom="0.75" header="0.3" footer="0.3"/>
  <pageSetup orientation="portrait" r:id="rId1"/>
  <headerFooter>
    <oddHeader>&amp;C&amp;"Times New Roman,Bold"&amp;14SUBCONTRATOR'S STATEMENT OF SATISFACTION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A931A-D131-4650-8538-4E64BC28D3D7}">
  <dimension ref="A1:N54"/>
  <sheetViews>
    <sheetView view="pageLayout" zoomScaleNormal="100" workbookViewId="0">
      <selection activeCell="A2" sqref="A2"/>
    </sheetView>
  </sheetViews>
  <sheetFormatPr defaultColWidth="9.109375" defaultRowHeight="13.2" x14ac:dyDescent="0.25"/>
  <cols>
    <col min="1" max="1" width="5.109375" style="162" customWidth="1"/>
    <col min="2" max="2" width="11" style="162" customWidth="1"/>
    <col min="3" max="3" width="8.6640625" style="162" customWidth="1"/>
    <col min="4" max="5" width="9.6640625" style="162" customWidth="1"/>
    <col min="6" max="6" width="4.109375" style="162" customWidth="1"/>
    <col min="7" max="7" width="5" style="162" customWidth="1"/>
    <col min="8" max="8" width="3.6640625" style="162" customWidth="1"/>
    <col min="9" max="10" width="6.88671875" style="162" customWidth="1"/>
    <col min="11" max="11" width="5.5546875" style="162" customWidth="1"/>
    <col min="12" max="12" width="3.6640625" style="162" customWidth="1"/>
    <col min="13" max="13" width="9.109375" style="162" customWidth="1"/>
    <col min="14" max="14" width="9.109375" style="162"/>
    <col min="15" max="15" width="5.6640625" style="162" customWidth="1"/>
    <col min="16" max="16384" width="9.109375" style="162"/>
  </cols>
  <sheetData>
    <row r="1" spans="1:14" ht="15.6" x14ac:dyDescent="0.3">
      <c r="A1" s="258" t="str">
        <f>CONCATENATE("(Attachment to General Contractor's Application for Payment No."," ",'Pay Application'!K6,")")</f>
        <v>(Attachment to General Contractor's Application for Payment No. )</v>
      </c>
      <c r="B1" s="258"/>
      <c r="C1" s="258"/>
      <c r="D1" s="258"/>
      <c r="E1" s="258"/>
      <c r="F1" s="258"/>
      <c r="G1" s="258"/>
      <c r="H1" s="258"/>
      <c r="I1" s="258"/>
      <c r="J1" s="258"/>
      <c r="K1" s="258"/>
      <c r="L1" s="258"/>
      <c r="M1" s="258"/>
      <c r="N1" s="258"/>
    </row>
    <row r="2" spans="1:14" ht="15.6" x14ac:dyDescent="0.3">
      <c r="A2" s="161"/>
      <c r="B2" s="161"/>
      <c r="C2" s="161"/>
      <c r="D2" s="161"/>
      <c r="E2" s="161"/>
      <c r="F2" s="161"/>
      <c r="G2" s="161"/>
      <c r="H2" s="161"/>
      <c r="I2" s="161"/>
      <c r="J2" s="161"/>
      <c r="K2" s="161"/>
      <c r="L2" s="161"/>
      <c r="M2" s="161"/>
      <c r="N2" s="161"/>
    </row>
    <row r="3" spans="1:14" ht="13.8" x14ac:dyDescent="0.25">
      <c r="J3" s="259" t="str">
        <f>'Pay Application'!I1</f>
        <v>Form No. MPWO CPAAP-4.22.2024</v>
      </c>
      <c r="K3" s="259"/>
      <c r="L3" s="259"/>
      <c r="M3" s="259"/>
      <c r="N3" s="259"/>
    </row>
    <row r="4" spans="1:14" ht="10.5" customHeight="1" x14ac:dyDescent="0.25">
      <c r="J4" s="163"/>
      <c r="K4" s="163"/>
      <c r="L4" s="163"/>
      <c r="M4" s="163"/>
      <c r="N4" s="163"/>
    </row>
    <row r="5" spans="1:14" ht="15.6" x14ac:dyDescent="0.3">
      <c r="A5" s="272" t="s">
        <v>192</v>
      </c>
      <c r="B5" s="272"/>
      <c r="C5" s="272"/>
      <c r="D5" s="272"/>
      <c r="E5" s="272"/>
      <c r="F5" s="272"/>
      <c r="G5" s="272"/>
      <c r="H5" s="272"/>
      <c r="I5" s="272"/>
      <c r="J5" s="272"/>
      <c r="K5" s="272"/>
      <c r="L5" s="272"/>
      <c r="M5" s="272"/>
      <c r="N5" s="272"/>
    </row>
    <row r="6" spans="1:14" ht="15.75" customHeight="1" x14ac:dyDescent="0.3">
      <c r="A6" s="261" t="s">
        <v>193</v>
      </c>
      <c r="B6" s="261"/>
      <c r="C6" s="261"/>
      <c r="D6" s="261"/>
      <c r="E6" s="261"/>
      <c r="F6" s="261"/>
      <c r="G6" s="261"/>
      <c r="H6" s="261"/>
      <c r="I6" s="261"/>
      <c r="J6" s="261"/>
      <c r="K6" s="261"/>
      <c r="L6" s="261"/>
      <c r="M6" s="261"/>
      <c r="N6" s="261"/>
    </row>
    <row r="7" spans="1:14" ht="15.75" customHeight="1" x14ac:dyDescent="0.25">
      <c r="A7" s="273" t="s">
        <v>194</v>
      </c>
      <c r="B7" s="273"/>
      <c r="C7" s="273"/>
      <c r="D7" s="273"/>
      <c r="E7" s="174"/>
      <c r="F7" s="274" t="s">
        <v>181</v>
      </c>
      <c r="G7" s="274"/>
      <c r="H7" s="275"/>
      <c r="I7" s="275"/>
      <c r="J7" s="275"/>
      <c r="K7" s="275"/>
      <c r="L7" s="173" t="s">
        <v>195</v>
      </c>
      <c r="M7" s="175"/>
      <c r="N7" s="173" t="s">
        <v>196</v>
      </c>
    </row>
    <row r="8" spans="1:14" ht="15.75" customHeight="1" x14ac:dyDescent="0.3">
      <c r="A8" s="261" t="s">
        <v>197</v>
      </c>
      <c r="B8" s="261"/>
      <c r="C8" s="261"/>
      <c r="D8" s="261"/>
      <c r="E8" s="261"/>
      <c r="F8" s="261"/>
      <c r="G8" s="261"/>
      <c r="H8" s="261"/>
      <c r="I8" s="261"/>
      <c r="J8" s="262"/>
      <c r="K8" s="262"/>
      <c r="L8" s="262"/>
      <c r="M8" s="262"/>
      <c r="N8" s="262"/>
    </row>
    <row r="9" spans="1:14" ht="15.75" customHeight="1" x14ac:dyDescent="0.3">
      <c r="A9" s="262"/>
      <c r="B9" s="262"/>
      <c r="C9" s="262"/>
      <c r="D9" s="262"/>
      <c r="E9" s="258" t="s">
        <v>198</v>
      </c>
      <c r="F9" s="258"/>
      <c r="G9" s="258"/>
      <c r="H9" s="261" t="s">
        <v>199</v>
      </c>
      <c r="I9" s="261"/>
      <c r="J9" s="261"/>
      <c r="K9" s="261"/>
      <c r="L9" s="261"/>
      <c r="M9" s="261"/>
      <c r="N9" s="261"/>
    </row>
    <row r="10" spans="1:14" ht="15.75" customHeight="1" x14ac:dyDescent="0.3">
      <c r="A10" s="262"/>
      <c r="B10" s="262"/>
      <c r="C10" s="262"/>
      <c r="D10" s="262"/>
      <c r="E10" s="262"/>
      <c r="F10" s="262"/>
      <c r="G10" s="262"/>
      <c r="H10" s="262"/>
      <c r="I10" s="262"/>
      <c r="J10" s="261" t="s">
        <v>200</v>
      </c>
      <c r="K10" s="261"/>
      <c r="L10" s="261"/>
      <c r="M10" s="261"/>
      <c r="N10" s="261"/>
    </row>
    <row r="11" spans="1:14" ht="51.75" customHeight="1" x14ac:dyDescent="0.25">
      <c r="A11" s="276" t="s">
        <v>201</v>
      </c>
      <c r="B11" s="276"/>
      <c r="C11" s="276"/>
      <c r="D11" s="276"/>
      <c r="E11" s="276"/>
      <c r="F11" s="276"/>
      <c r="G11" s="276"/>
      <c r="H11" s="276"/>
      <c r="I11" s="276"/>
      <c r="J11" s="276"/>
      <c r="K11" s="276"/>
      <c r="L11" s="276"/>
      <c r="M11" s="276"/>
      <c r="N11" s="276"/>
    </row>
    <row r="12" spans="1:14" ht="15.6" x14ac:dyDescent="0.3">
      <c r="A12" s="164"/>
      <c r="B12" s="164"/>
      <c r="C12" s="164"/>
      <c r="D12" s="164"/>
      <c r="E12" s="164"/>
      <c r="F12" s="164"/>
      <c r="G12" s="164"/>
      <c r="H12" s="164"/>
      <c r="I12" s="164"/>
      <c r="J12" s="164"/>
      <c r="K12" s="164"/>
      <c r="L12" s="164"/>
      <c r="M12" s="164"/>
      <c r="N12" s="164"/>
    </row>
    <row r="13" spans="1:14" ht="15.6" x14ac:dyDescent="0.3">
      <c r="A13" s="261" t="s">
        <v>202</v>
      </c>
      <c r="B13" s="261"/>
      <c r="C13" s="262"/>
      <c r="D13" s="262"/>
      <c r="E13" s="277" t="s">
        <v>203</v>
      </c>
      <c r="F13" s="277"/>
      <c r="G13" s="277"/>
      <c r="H13" s="277"/>
      <c r="I13" s="277"/>
      <c r="J13" s="164"/>
      <c r="K13" s="164"/>
      <c r="L13" s="164"/>
      <c r="M13" s="164"/>
      <c r="N13" s="164"/>
    </row>
    <row r="14" spans="1:14" ht="15.6" x14ac:dyDescent="0.3">
      <c r="A14" s="164"/>
      <c r="B14" s="164"/>
      <c r="C14" s="263"/>
      <c r="D14" s="263"/>
      <c r="E14" s="277" t="s">
        <v>204</v>
      </c>
      <c r="F14" s="277"/>
      <c r="G14" s="277"/>
      <c r="H14" s="277"/>
      <c r="I14" s="277"/>
      <c r="J14" s="164"/>
      <c r="K14" s="164"/>
      <c r="L14" s="164"/>
    </row>
    <row r="15" spans="1:14" ht="15.6" x14ac:dyDescent="0.3">
      <c r="A15" s="164"/>
      <c r="B15" s="164"/>
      <c r="C15" s="164"/>
      <c r="D15" s="164"/>
      <c r="E15" s="164"/>
      <c r="F15" s="164"/>
      <c r="G15" s="164"/>
      <c r="H15" s="164"/>
      <c r="I15" s="164"/>
      <c r="J15" s="164"/>
      <c r="K15" s="164"/>
      <c r="L15" s="164"/>
    </row>
    <row r="16" spans="1:14" ht="15.6" x14ac:dyDescent="0.3">
      <c r="A16" s="278" t="s">
        <v>205</v>
      </c>
      <c r="B16" s="278"/>
      <c r="C16" s="165"/>
      <c r="D16" s="161" t="s">
        <v>181</v>
      </c>
      <c r="E16" s="265"/>
      <c r="F16" s="265"/>
      <c r="G16" s="265"/>
      <c r="H16" s="164" t="s">
        <v>182</v>
      </c>
      <c r="I16" s="165"/>
      <c r="J16" s="164"/>
      <c r="K16" s="164"/>
      <c r="L16" s="164"/>
      <c r="M16" s="164"/>
      <c r="N16" s="164"/>
    </row>
    <row r="17" spans="1:14" ht="15.6" x14ac:dyDescent="0.3">
      <c r="A17" s="164"/>
      <c r="B17" s="164"/>
      <c r="C17" s="164"/>
      <c r="D17" s="164"/>
      <c r="E17" s="164"/>
      <c r="F17" s="164"/>
      <c r="G17" s="164"/>
      <c r="H17" s="164"/>
      <c r="I17" s="164"/>
      <c r="J17" s="164"/>
      <c r="K17" s="164"/>
      <c r="L17" s="164"/>
      <c r="M17" s="164"/>
      <c r="N17" s="164"/>
    </row>
    <row r="18" spans="1:14" ht="15.6" x14ac:dyDescent="0.3">
      <c r="A18" s="164"/>
      <c r="B18" s="164"/>
      <c r="C18" s="164"/>
      <c r="D18" s="164"/>
      <c r="E18" s="164"/>
      <c r="F18" s="164"/>
      <c r="G18" s="166" t="s">
        <v>206</v>
      </c>
      <c r="H18" s="164"/>
      <c r="I18" s="164"/>
      <c r="J18" s="164"/>
      <c r="K18" s="164"/>
      <c r="L18" s="164"/>
      <c r="M18" s="164"/>
      <c r="N18" s="164"/>
    </row>
    <row r="19" spans="1:14" ht="15.6" x14ac:dyDescent="0.3">
      <c r="A19" s="164"/>
      <c r="B19" s="164"/>
      <c r="C19" s="164"/>
      <c r="D19" s="164"/>
      <c r="E19" s="164"/>
      <c r="F19" s="164"/>
      <c r="H19" s="164"/>
      <c r="I19" s="164"/>
      <c r="J19" s="164"/>
      <c r="K19" s="164"/>
      <c r="L19" s="164"/>
    </row>
    <row r="20" spans="1:14" ht="15.6" x14ac:dyDescent="0.3">
      <c r="A20" s="164"/>
      <c r="B20" s="164"/>
      <c r="C20" s="164"/>
      <c r="D20" s="164"/>
      <c r="E20" s="164"/>
      <c r="F20" s="164"/>
      <c r="G20" s="166" t="s">
        <v>207</v>
      </c>
      <c r="H20" s="262"/>
      <c r="I20" s="262"/>
      <c r="J20" s="262"/>
      <c r="K20" s="262"/>
      <c r="L20" s="262"/>
      <c r="M20" s="262"/>
    </row>
    <row r="21" spans="1:14" ht="15.6" x14ac:dyDescent="0.3">
      <c r="A21" s="164"/>
      <c r="B21" s="164"/>
      <c r="C21" s="177"/>
      <c r="D21" s="177"/>
      <c r="E21" s="177"/>
      <c r="F21" s="164"/>
      <c r="G21" s="177"/>
      <c r="H21" s="177"/>
      <c r="I21" s="177"/>
      <c r="J21" s="177"/>
      <c r="K21" s="164"/>
      <c r="L21" s="164"/>
      <c r="M21" s="164"/>
      <c r="N21" s="164"/>
    </row>
    <row r="22" spans="1:14" ht="15.6" x14ac:dyDescent="0.3">
      <c r="A22" s="164"/>
      <c r="B22" s="164"/>
      <c r="C22" s="164"/>
      <c r="D22" s="164"/>
      <c r="E22" s="164"/>
      <c r="F22" s="164"/>
      <c r="G22" s="164"/>
      <c r="H22" s="262"/>
      <c r="I22" s="262"/>
      <c r="J22" s="262"/>
      <c r="K22" s="262"/>
      <c r="L22" s="262"/>
      <c r="M22" s="262"/>
    </row>
    <row r="23" spans="1:14" ht="15.6" x14ac:dyDescent="0.3">
      <c r="A23" s="164"/>
      <c r="B23" s="164"/>
      <c r="C23" s="164"/>
      <c r="D23" s="164"/>
      <c r="E23" s="164"/>
      <c r="F23" s="164"/>
      <c r="G23" s="164"/>
      <c r="H23" s="279" t="s">
        <v>35</v>
      </c>
      <c r="I23" s="279"/>
      <c r="J23" s="279"/>
      <c r="K23" s="279"/>
      <c r="L23" s="279"/>
      <c r="M23" s="279"/>
    </row>
    <row r="24" spans="1:14" ht="15.6" x14ac:dyDescent="0.3">
      <c r="A24" s="269" t="s">
        <v>176</v>
      </c>
      <c r="B24" s="269"/>
      <c r="C24" s="269"/>
      <c r="D24" s="164"/>
      <c r="E24" s="164"/>
      <c r="F24" s="164"/>
      <c r="G24" s="164"/>
      <c r="H24" s="164"/>
      <c r="I24" s="164"/>
      <c r="J24" s="164"/>
      <c r="K24" s="164"/>
      <c r="L24" s="164"/>
    </row>
    <row r="25" spans="1:14" ht="15.6" x14ac:dyDescent="0.3">
      <c r="A25" s="269" t="s">
        <v>159</v>
      </c>
      <c r="B25" s="269"/>
      <c r="C25" s="269"/>
      <c r="D25" s="269"/>
      <c r="E25" s="164"/>
      <c r="F25" s="164"/>
      <c r="G25" s="164"/>
      <c r="H25" s="164"/>
      <c r="I25" s="164"/>
      <c r="J25" s="164"/>
      <c r="K25" s="164"/>
      <c r="L25" s="164"/>
    </row>
    <row r="26" spans="1:14" ht="15.6" x14ac:dyDescent="0.3">
      <c r="A26" s="164"/>
      <c r="B26" s="164"/>
      <c r="C26" s="164"/>
      <c r="D26" s="164"/>
      <c r="E26" s="164"/>
      <c r="F26" s="164"/>
      <c r="G26" s="164"/>
      <c r="H26" s="164"/>
      <c r="I26" s="164"/>
      <c r="J26" s="164"/>
      <c r="K26" s="164"/>
      <c r="L26" s="164"/>
    </row>
    <row r="27" spans="1:14" ht="15.6" x14ac:dyDescent="0.3">
      <c r="A27" s="261" t="s">
        <v>177</v>
      </c>
      <c r="B27" s="261"/>
      <c r="C27" s="261"/>
      <c r="D27" s="261"/>
      <c r="E27" s="261"/>
      <c r="F27" s="261"/>
      <c r="G27" s="270"/>
      <c r="H27" s="168"/>
      <c r="I27" s="169" t="s">
        <v>178</v>
      </c>
      <c r="J27" s="167"/>
      <c r="K27" s="164"/>
      <c r="L27" s="170"/>
      <c r="M27" s="164" t="s">
        <v>179</v>
      </c>
    </row>
    <row r="28" spans="1:14" ht="15.6" x14ac:dyDescent="0.3">
      <c r="A28" s="164" t="s">
        <v>180</v>
      </c>
      <c r="B28" s="165"/>
      <c r="C28" s="164" t="s">
        <v>181</v>
      </c>
      <c r="D28" s="265"/>
      <c r="E28" s="265"/>
      <c r="F28" s="164" t="s">
        <v>182</v>
      </c>
      <c r="G28" s="265"/>
      <c r="H28" s="265"/>
      <c r="I28" s="164" t="s">
        <v>183</v>
      </c>
      <c r="J28" s="262"/>
      <c r="K28" s="262"/>
      <c r="L28" s="262"/>
      <c r="M28" s="262"/>
      <c r="N28" s="262"/>
    </row>
    <row r="29" spans="1:14" s="171" customFormat="1" ht="12" x14ac:dyDescent="0.25">
      <c r="B29" s="171" t="s">
        <v>184</v>
      </c>
      <c r="D29" s="267" t="s">
        <v>185</v>
      </c>
      <c r="E29" s="267"/>
      <c r="G29" s="267" t="s">
        <v>186</v>
      </c>
      <c r="H29" s="267"/>
      <c r="J29" s="267" t="s">
        <v>187</v>
      </c>
      <c r="K29" s="267"/>
      <c r="L29" s="267"/>
      <c r="M29" s="267"/>
      <c r="N29" s="267"/>
    </row>
    <row r="30" spans="1:14" ht="15.6" x14ac:dyDescent="0.3">
      <c r="A30" s="164"/>
      <c r="B30" s="164"/>
      <c r="C30" s="164"/>
      <c r="D30" s="164"/>
      <c r="E30" s="164"/>
      <c r="F30" s="164"/>
      <c r="G30" s="164"/>
      <c r="H30" s="164"/>
      <c r="I30" s="164"/>
      <c r="J30" s="164"/>
      <c r="K30" s="164"/>
      <c r="L30" s="164"/>
    </row>
    <row r="31" spans="1:14" ht="15.6" x14ac:dyDescent="0.3">
      <c r="A31" s="164"/>
      <c r="B31" s="164"/>
      <c r="C31" s="164"/>
      <c r="D31" s="164"/>
      <c r="E31" s="164"/>
      <c r="F31" s="164"/>
      <c r="G31" s="164"/>
      <c r="H31" s="164"/>
      <c r="I31" s="164"/>
      <c r="J31" s="164"/>
      <c r="K31" s="164"/>
      <c r="L31" s="164"/>
    </row>
    <row r="32" spans="1:14" ht="15.6" x14ac:dyDescent="0.3">
      <c r="A32" s="164"/>
      <c r="B32" s="164"/>
      <c r="C32" s="164"/>
      <c r="D32" s="164"/>
      <c r="E32" s="164"/>
      <c r="F32" s="164"/>
      <c r="G32" s="164"/>
      <c r="H32" s="164"/>
      <c r="I32" s="164"/>
      <c r="J32" s="164"/>
      <c r="K32" s="164"/>
      <c r="L32" s="164"/>
    </row>
    <row r="33" spans="1:14" ht="15.6" x14ac:dyDescent="0.3">
      <c r="A33" s="164"/>
      <c r="B33" s="164"/>
      <c r="C33" s="164"/>
      <c r="D33" s="164"/>
      <c r="E33" s="164"/>
      <c r="F33" s="164"/>
      <c r="G33" s="262"/>
      <c r="H33" s="262"/>
      <c r="I33" s="262"/>
      <c r="J33" s="262"/>
      <c r="K33" s="262"/>
      <c r="L33" s="262"/>
      <c r="M33" s="262"/>
    </row>
    <row r="34" spans="1:14" s="172" customFormat="1" x14ac:dyDescent="0.25">
      <c r="G34" s="271" t="s">
        <v>188</v>
      </c>
      <c r="H34" s="271"/>
      <c r="I34" s="271"/>
      <c r="J34" s="271"/>
      <c r="K34" s="271"/>
      <c r="L34" s="271"/>
      <c r="M34" s="271"/>
    </row>
    <row r="35" spans="1:14" ht="15.6" x14ac:dyDescent="0.3">
      <c r="A35" s="164"/>
      <c r="B35" s="164"/>
      <c r="C35" s="164"/>
      <c r="D35" s="164"/>
      <c r="E35" s="164"/>
      <c r="F35" s="164"/>
      <c r="G35" s="164"/>
      <c r="H35" s="164"/>
      <c r="I35" s="164"/>
      <c r="J35" s="164"/>
      <c r="K35" s="164"/>
      <c r="L35" s="164"/>
    </row>
    <row r="36" spans="1:14" ht="15.6" x14ac:dyDescent="0.3">
      <c r="A36" s="164"/>
      <c r="B36" s="164"/>
      <c r="C36" s="164"/>
      <c r="D36" s="164"/>
      <c r="E36" s="164"/>
      <c r="F36" s="164"/>
      <c r="G36" s="164"/>
      <c r="H36" s="164"/>
      <c r="I36" s="164"/>
      <c r="J36" s="164"/>
      <c r="K36" s="164"/>
      <c r="L36" s="164"/>
    </row>
    <row r="37" spans="1:14" ht="15.6" x14ac:dyDescent="0.3">
      <c r="A37" s="164"/>
      <c r="B37" s="164"/>
      <c r="C37" s="164"/>
      <c r="D37" s="164"/>
      <c r="E37" s="164"/>
      <c r="F37" s="164"/>
      <c r="G37" s="164"/>
      <c r="H37" s="164"/>
      <c r="I37" s="164"/>
      <c r="J37" s="164"/>
      <c r="K37" s="164"/>
      <c r="L37" s="164"/>
    </row>
    <row r="38" spans="1:14" ht="15.6" x14ac:dyDescent="0.3">
      <c r="A38" s="164"/>
      <c r="B38" s="164"/>
      <c r="C38" s="164"/>
      <c r="D38" s="164"/>
      <c r="E38" s="164"/>
      <c r="F38" s="164"/>
      <c r="G38" s="265"/>
      <c r="H38" s="265"/>
      <c r="I38" s="265"/>
      <c r="J38" s="265"/>
      <c r="K38" s="265"/>
      <c r="L38" s="265"/>
      <c r="M38" s="265"/>
      <c r="N38" s="265"/>
    </row>
    <row r="39" spans="1:14" s="172" customFormat="1" x14ac:dyDescent="0.25">
      <c r="G39" s="271" t="s">
        <v>189</v>
      </c>
      <c r="H39" s="271"/>
      <c r="I39" s="271"/>
      <c r="J39" s="271"/>
      <c r="K39" s="271"/>
      <c r="L39" s="271"/>
      <c r="M39" s="271"/>
      <c r="N39" s="271"/>
    </row>
    <row r="40" spans="1:14" s="172" customFormat="1" x14ac:dyDescent="0.25"/>
    <row r="41" spans="1:14" ht="15.6" x14ac:dyDescent="0.3">
      <c r="A41" s="164" t="s">
        <v>190</v>
      </c>
      <c r="B41" s="164"/>
      <c r="C41" s="164"/>
      <c r="D41" s="164"/>
      <c r="E41" s="164"/>
      <c r="F41" s="164"/>
      <c r="G41" s="164"/>
      <c r="H41" s="164"/>
      <c r="I41" s="164"/>
      <c r="J41" s="164"/>
      <c r="K41" s="164"/>
      <c r="L41" s="164"/>
    </row>
    <row r="42" spans="1:14" ht="15.6" x14ac:dyDescent="0.3">
      <c r="A42" s="164" t="s">
        <v>191</v>
      </c>
      <c r="B42" s="164"/>
      <c r="C42" s="164"/>
      <c r="D42" s="164"/>
      <c r="E42" s="265"/>
      <c r="F42" s="265"/>
      <c r="G42" s="265"/>
      <c r="H42" s="265"/>
      <c r="I42" s="265"/>
      <c r="J42" s="265"/>
      <c r="K42" s="265"/>
      <c r="L42" s="164"/>
    </row>
    <row r="43" spans="1:14" ht="15.6" x14ac:dyDescent="0.3">
      <c r="A43" s="164"/>
      <c r="B43" s="164"/>
      <c r="C43" s="164"/>
      <c r="D43" s="164"/>
      <c r="E43" s="164"/>
      <c r="F43" s="164"/>
      <c r="G43" s="164"/>
      <c r="H43" s="164"/>
      <c r="I43" s="164"/>
      <c r="J43" s="164"/>
      <c r="K43" s="164"/>
      <c r="L43" s="164"/>
    </row>
    <row r="44" spans="1:14" ht="15.6" x14ac:dyDescent="0.3">
      <c r="A44" s="164"/>
      <c r="B44" s="164"/>
      <c r="C44" s="164"/>
      <c r="D44" s="164"/>
      <c r="E44" s="164"/>
      <c r="F44" s="164"/>
      <c r="G44" s="164"/>
      <c r="H44" s="164"/>
      <c r="I44" s="164"/>
      <c r="J44" s="164"/>
      <c r="K44" s="164"/>
      <c r="L44" s="164"/>
    </row>
    <row r="45" spans="1:14" ht="15.6" x14ac:dyDescent="0.3">
      <c r="A45" s="164"/>
      <c r="B45" s="164"/>
      <c r="C45" s="164"/>
      <c r="D45" s="164"/>
      <c r="E45" s="164"/>
      <c r="F45" s="164"/>
      <c r="G45" s="164"/>
      <c r="H45" s="164"/>
      <c r="I45" s="164"/>
      <c r="J45" s="164"/>
      <c r="K45" s="164"/>
      <c r="L45" s="164"/>
    </row>
    <row r="46" spans="1:14" ht="15.6" x14ac:dyDescent="0.3">
      <c r="A46" s="164"/>
      <c r="B46" s="164"/>
      <c r="C46" s="164"/>
      <c r="D46" s="164"/>
      <c r="E46" s="164"/>
      <c r="F46" s="164"/>
      <c r="G46" s="164"/>
      <c r="H46" s="164"/>
      <c r="I46" s="164"/>
      <c r="J46" s="164"/>
      <c r="K46" s="164"/>
      <c r="L46" s="164"/>
    </row>
    <row r="47" spans="1:14" ht="15.6" x14ac:dyDescent="0.3">
      <c r="A47" s="164"/>
      <c r="B47" s="164"/>
      <c r="C47" s="164"/>
      <c r="D47" s="164"/>
      <c r="E47" s="164"/>
      <c r="F47" s="164"/>
      <c r="G47" s="164"/>
      <c r="H47" s="164"/>
      <c r="I47" s="164"/>
      <c r="J47" s="164"/>
      <c r="K47" s="164"/>
      <c r="L47" s="164"/>
    </row>
    <row r="48" spans="1:14" ht="15.6" x14ac:dyDescent="0.3">
      <c r="A48" s="164"/>
      <c r="B48" s="164"/>
      <c r="C48" s="164"/>
      <c r="D48" s="164"/>
      <c r="E48" s="164"/>
      <c r="F48" s="164"/>
      <c r="G48" s="164"/>
      <c r="H48" s="164"/>
      <c r="I48" s="164"/>
      <c r="J48" s="164"/>
      <c r="K48" s="164"/>
      <c r="L48" s="164"/>
    </row>
    <row r="49" spans="1:12" ht="15.6" x14ac:dyDescent="0.3">
      <c r="A49" s="164"/>
      <c r="B49" s="164"/>
      <c r="C49" s="164"/>
      <c r="D49" s="164"/>
      <c r="E49" s="164"/>
      <c r="F49" s="164"/>
      <c r="G49" s="164"/>
      <c r="H49" s="164"/>
      <c r="I49" s="164"/>
      <c r="J49" s="164"/>
      <c r="K49" s="164"/>
      <c r="L49" s="164"/>
    </row>
    <row r="50" spans="1:12" ht="15.6" x14ac:dyDescent="0.3">
      <c r="A50" s="164"/>
      <c r="B50" s="164"/>
      <c r="C50" s="164"/>
      <c r="D50" s="164"/>
      <c r="E50" s="164"/>
      <c r="F50" s="164"/>
      <c r="G50" s="164"/>
      <c r="H50" s="164"/>
      <c r="I50" s="164"/>
      <c r="J50" s="164"/>
      <c r="K50" s="164"/>
      <c r="L50" s="164"/>
    </row>
    <row r="51" spans="1:12" ht="15.6" x14ac:dyDescent="0.3">
      <c r="A51" s="164"/>
      <c r="B51" s="164"/>
      <c r="C51" s="164"/>
      <c r="D51" s="164"/>
      <c r="E51" s="164"/>
      <c r="F51" s="164"/>
      <c r="G51" s="164"/>
      <c r="H51" s="164"/>
      <c r="I51" s="164"/>
      <c r="J51" s="164"/>
      <c r="K51" s="164"/>
      <c r="L51" s="164"/>
    </row>
    <row r="52" spans="1:12" ht="15.6" x14ac:dyDescent="0.3">
      <c r="A52" s="164"/>
      <c r="B52" s="164"/>
      <c r="C52" s="164"/>
      <c r="D52" s="164"/>
      <c r="E52" s="164"/>
      <c r="F52" s="164"/>
      <c r="G52" s="164"/>
      <c r="H52" s="164"/>
      <c r="I52" s="164"/>
      <c r="J52" s="164"/>
      <c r="K52" s="164"/>
      <c r="L52" s="164"/>
    </row>
    <row r="53" spans="1:12" ht="15.6" x14ac:dyDescent="0.3">
      <c r="A53" s="164"/>
      <c r="B53" s="164"/>
      <c r="C53" s="164"/>
      <c r="D53" s="164"/>
      <c r="E53" s="164"/>
      <c r="F53" s="164"/>
      <c r="G53" s="164"/>
      <c r="H53" s="164"/>
      <c r="I53" s="164"/>
      <c r="J53" s="164"/>
      <c r="K53" s="164"/>
      <c r="L53" s="164"/>
    </row>
    <row r="54" spans="1:12" ht="15.6" x14ac:dyDescent="0.3">
      <c r="A54" s="164"/>
      <c r="B54" s="164"/>
      <c r="C54" s="164"/>
      <c r="D54" s="164"/>
      <c r="E54" s="164"/>
      <c r="F54" s="164"/>
      <c r="G54" s="164"/>
      <c r="H54" s="164"/>
      <c r="I54" s="164"/>
      <c r="J54" s="164"/>
      <c r="K54" s="164"/>
      <c r="L54" s="164"/>
    </row>
  </sheetData>
  <mergeCells count="39">
    <mergeCell ref="G33:M33"/>
    <mergeCell ref="G34:M34"/>
    <mergeCell ref="G38:N38"/>
    <mergeCell ref="G39:N39"/>
    <mergeCell ref="E42:K42"/>
    <mergeCell ref="D29:E29"/>
    <mergeCell ref="G29:H29"/>
    <mergeCell ref="J29:N29"/>
    <mergeCell ref="A16:B16"/>
    <mergeCell ref="E16:G16"/>
    <mergeCell ref="H20:M20"/>
    <mergeCell ref="H22:M22"/>
    <mergeCell ref="H23:M23"/>
    <mergeCell ref="A24:C24"/>
    <mergeCell ref="A25:D25"/>
    <mergeCell ref="A27:G27"/>
    <mergeCell ref="D28:E28"/>
    <mergeCell ref="G28:H28"/>
    <mergeCell ref="J28:N28"/>
    <mergeCell ref="A11:N11"/>
    <mergeCell ref="A13:B13"/>
    <mergeCell ref="C13:D13"/>
    <mergeCell ref="E13:I13"/>
    <mergeCell ref="C14:D14"/>
    <mergeCell ref="E14:I14"/>
    <mergeCell ref="A10:I10"/>
    <mergeCell ref="J10:N10"/>
    <mergeCell ref="A1:N1"/>
    <mergeCell ref="J3:N3"/>
    <mergeCell ref="A5:N5"/>
    <mergeCell ref="A6:N6"/>
    <mergeCell ref="A7:D7"/>
    <mergeCell ref="F7:G7"/>
    <mergeCell ref="H7:K7"/>
    <mergeCell ref="A8:I8"/>
    <mergeCell ref="J8:N8"/>
    <mergeCell ref="A9:D9"/>
    <mergeCell ref="E9:G9"/>
    <mergeCell ref="H9:N9"/>
  </mergeCells>
  <pageMargins left="0.45" right="0.45" top="0.75" bottom="0.75" header="0.3" footer="0.3"/>
  <pageSetup orientation="portrait" r:id="rId1"/>
  <headerFooter>
    <oddHeader>&amp;C&amp;"Times New Roman,Bold"&amp;14CONTRACTOR'S AFFIDAVIT OF PAYMENT OF DEBTS AND CLAIMS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
  <sheetViews>
    <sheetView view="pageLayout" zoomScaleNormal="100" workbookViewId="0">
      <selection activeCell="A9" sqref="A9:I25"/>
    </sheetView>
  </sheetViews>
  <sheetFormatPr defaultRowHeight="13.2" x14ac:dyDescent="0.25"/>
  <cols>
    <col min="1" max="1" width="9.33203125" customWidth="1"/>
    <col min="2" max="2" width="30.5546875" customWidth="1"/>
    <col min="3" max="3" width="10.33203125" bestFit="1" customWidth="1"/>
    <col min="5" max="5" width="19.5546875" customWidth="1"/>
    <col min="6" max="6" width="16.109375" customWidth="1"/>
    <col min="7" max="7" width="14.33203125" customWidth="1"/>
    <col min="9" max="9" width="41.33203125" customWidth="1"/>
    <col min="11" max="11" width="11.33203125" bestFit="1" customWidth="1"/>
  </cols>
  <sheetData>
    <row r="1" spans="1:9" ht="13.8" thickBot="1" x14ac:dyDescent="0.3">
      <c r="A1" s="1" t="s">
        <v>23</v>
      </c>
      <c r="B1" s="1"/>
      <c r="C1" s="1"/>
      <c r="D1" s="1"/>
      <c r="E1" s="1"/>
      <c r="F1" s="1"/>
      <c r="G1" s="1"/>
      <c r="H1" s="280" t="str">
        <f>'Pay Application'!I1</f>
        <v>Form No. MPWO CPAAP-4.22.2024</v>
      </c>
      <c r="I1" s="280"/>
    </row>
    <row r="2" spans="1:9" ht="15" customHeight="1" thickBot="1" x14ac:dyDescent="0.3">
      <c r="A2" s="2" t="s">
        <v>0</v>
      </c>
      <c r="B2" s="252">
        <f>+'Pay Application'!B6</f>
        <v>0</v>
      </c>
      <c r="C2" s="252"/>
      <c r="D2" s="253"/>
      <c r="E2" s="1"/>
      <c r="F2" s="141" t="s">
        <v>135</v>
      </c>
      <c r="H2" s="2" t="s">
        <v>4</v>
      </c>
      <c r="I2" s="18">
        <f>+'Pay Application'!K6</f>
        <v>0</v>
      </c>
    </row>
    <row r="3" spans="1:9" ht="15" customHeight="1" x14ac:dyDescent="0.25">
      <c r="A3" s="2" t="s">
        <v>1</v>
      </c>
      <c r="B3" s="252">
        <f>+'Pay Application'!B7</f>
        <v>0</v>
      </c>
      <c r="C3" s="252"/>
      <c r="D3" s="253"/>
      <c r="E3" s="1"/>
      <c r="H3" s="2" t="s">
        <v>5</v>
      </c>
      <c r="I3" s="138">
        <f>+'Pay Application'!K7</f>
        <v>0</v>
      </c>
    </row>
    <row r="4" spans="1:9" ht="15" customHeight="1" x14ac:dyDescent="0.25">
      <c r="A4" s="2" t="s">
        <v>2</v>
      </c>
      <c r="B4" s="252">
        <f>+'Pay Application'!B9</f>
        <v>0</v>
      </c>
      <c r="C4" s="252"/>
      <c r="D4" s="253"/>
      <c r="E4" s="1" t="s">
        <v>53</v>
      </c>
      <c r="F4" s="1"/>
      <c r="G4" s="1"/>
      <c r="H4" s="2" t="s">
        <v>6</v>
      </c>
      <c r="I4" s="138">
        <f>+'Pay Application'!K8</f>
        <v>0</v>
      </c>
    </row>
    <row r="5" spans="1:9" ht="15" customHeight="1" x14ac:dyDescent="0.25">
      <c r="A5" s="2" t="s">
        <v>3</v>
      </c>
      <c r="B5" s="252">
        <f>+'Pay Application'!B8</f>
        <v>0</v>
      </c>
      <c r="C5" s="252"/>
      <c r="D5" s="253"/>
      <c r="E5" s="1"/>
      <c r="F5" s="1"/>
      <c r="G5" s="1"/>
      <c r="H5" s="6" t="s">
        <v>7</v>
      </c>
      <c r="I5" s="139">
        <f>+'Pay Application'!K9</f>
        <v>0</v>
      </c>
    </row>
    <row r="6" spans="1:9" ht="9" customHeight="1" x14ac:dyDescent="0.25">
      <c r="A6" s="7"/>
      <c r="B6" s="12"/>
      <c r="C6" s="1"/>
      <c r="D6" s="8"/>
      <c r="E6" s="1"/>
      <c r="F6" s="1"/>
      <c r="G6" s="1"/>
      <c r="H6" s="1"/>
      <c r="I6" s="1"/>
    </row>
    <row r="7" spans="1:9" ht="11.25" customHeight="1" thickBot="1" x14ac:dyDescent="0.3">
      <c r="A7" s="22"/>
      <c r="B7" s="23"/>
      <c r="C7" s="23"/>
      <c r="D7" s="23"/>
      <c r="E7" s="23"/>
      <c r="F7" s="23"/>
      <c r="G7" s="140"/>
      <c r="H7" s="23"/>
      <c r="I7" s="24"/>
    </row>
    <row r="8" spans="1:9" ht="39" customHeight="1" thickBot="1" x14ac:dyDescent="0.3">
      <c r="A8" s="286" t="s">
        <v>136</v>
      </c>
      <c r="B8" s="287"/>
      <c r="C8" s="286" t="s">
        <v>137</v>
      </c>
      <c r="D8" s="287"/>
      <c r="E8" s="142" t="s">
        <v>50</v>
      </c>
      <c r="F8" s="290" t="s">
        <v>138</v>
      </c>
      <c r="G8" s="291"/>
      <c r="H8" s="288" t="s">
        <v>139</v>
      </c>
      <c r="I8" s="289"/>
    </row>
    <row r="9" spans="1:9" ht="30.15" customHeight="1" thickBot="1" x14ac:dyDescent="0.3">
      <c r="A9" s="281"/>
      <c r="B9" s="282"/>
      <c r="C9" s="283"/>
      <c r="D9" s="284"/>
      <c r="E9" s="152"/>
      <c r="F9" s="283"/>
      <c r="G9" s="284"/>
      <c r="H9" s="281"/>
      <c r="I9" s="282"/>
    </row>
    <row r="10" spans="1:9" ht="30.15" customHeight="1" thickBot="1" x14ac:dyDescent="0.3">
      <c r="A10" s="281"/>
      <c r="B10" s="282"/>
      <c r="C10" s="283"/>
      <c r="D10" s="284"/>
      <c r="E10" s="152"/>
      <c r="F10" s="283"/>
      <c r="G10" s="284"/>
      <c r="H10" s="281"/>
      <c r="I10" s="282"/>
    </row>
    <row r="11" spans="1:9" ht="30.15" customHeight="1" thickBot="1" x14ac:dyDescent="0.3">
      <c r="A11" s="281"/>
      <c r="B11" s="282"/>
      <c r="C11" s="283"/>
      <c r="D11" s="284"/>
      <c r="E11" s="152"/>
      <c r="F11" s="283"/>
      <c r="G11" s="284"/>
      <c r="H11" s="281"/>
      <c r="I11" s="282"/>
    </row>
    <row r="12" spans="1:9" ht="30.15" customHeight="1" thickBot="1" x14ac:dyDescent="0.3">
      <c r="A12" s="281"/>
      <c r="B12" s="282"/>
      <c r="C12" s="283"/>
      <c r="D12" s="284"/>
      <c r="E12" s="152"/>
      <c r="F12" s="283"/>
      <c r="G12" s="284"/>
      <c r="H12" s="281"/>
      <c r="I12" s="282"/>
    </row>
    <row r="13" spans="1:9" ht="30.15" customHeight="1" thickBot="1" x14ac:dyDescent="0.3">
      <c r="A13" s="281"/>
      <c r="B13" s="282"/>
      <c r="C13" s="283"/>
      <c r="D13" s="284"/>
      <c r="E13" s="152"/>
      <c r="F13" s="283"/>
      <c r="G13" s="284"/>
      <c r="H13" s="281"/>
      <c r="I13" s="282"/>
    </row>
    <row r="14" spans="1:9" ht="30.15" customHeight="1" thickBot="1" x14ac:dyDescent="0.3">
      <c r="A14" s="281"/>
      <c r="B14" s="282"/>
      <c r="C14" s="283"/>
      <c r="D14" s="284"/>
      <c r="E14" s="152"/>
      <c r="F14" s="283"/>
      <c r="G14" s="284"/>
      <c r="H14" s="281"/>
      <c r="I14" s="282"/>
    </row>
    <row r="15" spans="1:9" ht="30.15" customHeight="1" thickBot="1" x14ac:dyDescent="0.3">
      <c r="A15" s="281"/>
      <c r="B15" s="282"/>
      <c r="C15" s="283"/>
      <c r="D15" s="284"/>
      <c r="E15" s="152"/>
      <c r="F15" s="283"/>
      <c r="G15" s="284"/>
      <c r="H15" s="281"/>
      <c r="I15" s="282"/>
    </row>
    <row r="16" spans="1:9" ht="30.15" customHeight="1" thickBot="1" x14ac:dyDescent="0.3">
      <c r="A16" s="281"/>
      <c r="B16" s="282"/>
      <c r="C16" s="283"/>
      <c r="D16" s="284"/>
      <c r="E16" s="152"/>
      <c r="F16" s="283"/>
      <c r="G16" s="284"/>
      <c r="H16" s="281"/>
      <c r="I16" s="282"/>
    </row>
    <row r="17" spans="1:9" ht="30.15" customHeight="1" thickBot="1" x14ac:dyDescent="0.3">
      <c r="A17" s="281"/>
      <c r="B17" s="282"/>
      <c r="C17" s="283"/>
      <c r="D17" s="284"/>
      <c r="E17" s="152"/>
      <c r="F17" s="283"/>
      <c r="G17" s="284"/>
      <c r="H17" s="281"/>
      <c r="I17" s="282"/>
    </row>
    <row r="18" spans="1:9" ht="30.15" customHeight="1" thickBot="1" x14ac:dyDescent="0.3">
      <c r="A18" s="281"/>
      <c r="B18" s="282"/>
      <c r="C18" s="283"/>
      <c r="D18" s="284"/>
      <c r="E18" s="152"/>
      <c r="F18" s="283"/>
      <c r="G18" s="284"/>
      <c r="H18" s="281"/>
      <c r="I18" s="282"/>
    </row>
    <row r="19" spans="1:9" ht="30.15" customHeight="1" thickBot="1" x14ac:dyDescent="0.3">
      <c r="A19" s="281"/>
      <c r="B19" s="282"/>
      <c r="C19" s="283"/>
      <c r="D19" s="284"/>
      <c r="E19" s="152"/>
      <c r="F19" s="283"/>
      <c r="G19" s="284"/>
      <c r="H19" s="281"/>
      <c r="I19" s="282"/>
    </row>
    <row r="20" spans="1:9" ht="30.15" customHeight="1" thickBot="1" x14ac:dyDescent="0.3">
      <c r="A20" s="281"/>
      <c r="B20" s="282"/>
      <c r="C20" s="283"/>
      <c r="D20" s="284"/>
      <c r="E20" s="152"/>
      <c r="F20" s="283"/>
      <c r="G20" s="284"/>
      <c r="H20" s="281"/>
      <c r="I20" s="282"/>
    </row>
    <row r="21" spans="1:9" ht="30.15" customHeight="1" thickBot="1" x14ac:dyDescent="0.3">
      <c r="A21" s="281"/>
      <c r="B21" s="282"/>
      <c r="C21" s="283"/>
      <c r="D21" s="284"/>
      <c r="E21" s="152"/>
      <c r="F21" s="283"/>
      <c r="G21" s="284"/>
      <c r="H21" s="281"/>
      <c r="I21" s="282"/>
    </row>
    <row r="22" spans="1:9" ht="30.15" customHeight="1" thickBot="1" x14ac:dyDescent="0.3">
      <c r="A22" s="281"/>
      <c r="B22" s="282"/>
      <c r="C22" s="283"/>
      <c r="D22" s="284"/>
      <c r="E22" s="152"/>
      <c r="F22" s="283"/>
      <c r="G22" s="284"/>
      <c r="H22" s="281"/>
      <c r="I22" s="282"/>
    </row>
    <row r="23" spans="1:9" ht="30.15" customHeight="1" thickBot="1" x14ac:dyDescent="0.3">
      <c r="A23" s="281"/>
      <c r="B23" s="282"/>
      <c r="C23" s="283"/>
      <c r="D23" s="284"/>
      <c r="E23" s="152"/>
      <c r="F23" s="283"/>
      <c r="G23" s="284"/>
      <c r="H23" s="281"/>
      <c r="I23" s="282"/>
    </row>
    <row r="24" spans="1:9" ht="30.15" customHeight="1" thickBot="1" x14ac:dyDescent="0.3">
      <c r="A24" s="281"/>
      <c r="B24" s="282"/>
      <c r="C24" s="283"/>
      <c r="D24" s="284"/>
      <c r="E24" s="152"/>
      <c r="F24" s="283"/>
      <c r="G24" s="284"/>
      <c r="H24" s="281"/>
      <c r="I24" s="282"/>
    </row>
    <row r="25" spans="1:9" ht="30.15" customHeight="1" thickBot="1" x14ac:dyDescent="0.3">
      <c r="A25" s="281"/>
      <c r="B25" s="282"/>
      <c r="C25" s="283"/>
      <c r="D25" s="284"/>
      <c r="E25" s="152"/>
      <c r="F25" s="283"/>
      <c r="G25" s="284"/>
      <c r="H25" s="281"/>
      <c r="I25" s="282"/>
    </row>
    <row r="27" spans="1:9" x14ac:dyDescent="0.25">
      <c r="A27" t="s">
        <v>51</v>
      </c>
    </row>
    <row r="28" spans="1:9" ht="13.8" thickBot="1" x14ac:dyDescent="0.3">
      <c r="H28" s="285"/>
      <c r="I28" s="285"/>
    </row>
    <row r="29" spans="1:9" x14ac:dyDescent="0.25">
      <c r="H29" t="s">
        <v>52</v>
      </c>
    </row>
  </sheetData>
  <sheetProtection sheet="1" formatCells="0" formatColumns="0" formatRows="0"/>
  <mergeCells count="78">
    <mergeCell ref="F10:G10"/>
    <mergeCell ref="H10:I10"/>
    <mergeCell ref="A8:B8"/>
    <mergeCell ref="C8:D8"/>
    <mergeCell ref="H8:I8"/>
    <mergeCell ref="F8:G8"/>
    <mergeCell ref="C9:D9"/>
    <mergeCell ref="F9:G9"/>
    <mergeCell ref="H9:I9"/>
    <mergeCell ref="A9:B9"/>
    <mergeCell ref="A10:B10"/>
    <mergeCell ref="C10:D10"/>
    <mergeCell ref="F11:G11"/>
    <mergeCell ref="H11:I11"/>
    <mergeCell ref="C12:D12"/>
    <mergeCell ref="F12:G12"/>
    <mergeCell ref="H12:I12"/>
    <mergeCell ref="F13:G13"/>
    <mergeCell ref="H13:I13"/>
    <mergeCell ref="C14:D14"/>
    <mergeCell ref="F14:G14"/>
    <mergeCell ref="H14:I14"/>
    <mergeCell ref="C15:D15"/>
    <mergeCell ref="F15:G15"/>
    <mergeCell ref="H15:I15"/>
    <mergeCell ref="C16:D16"/>
    <mergeCell ref="F16:G16"/>
    <mergeCell ref="H16:I16"/>
    <mergeCell ref="C17:D17"/>
    <mergeCell ref="F17:G17"/>
    <mergeCell ref="H17:I17"/>
    <mergeCell ref="C18:D18"/>
    <mergeCell ref="F18:G18"/>
    <mergeCell ref="H18:I18"/>
    <mergeCell ref="F19:G19"/>
    <mergeCell ref="H19:I19"/>
    <mergeCell ref="C20:D20"/>
    <mergeCell ref="F20:G20"/>
    <mergeCell ref="H20:I20"/>
    <mergeCell ref="A14:B14"/>
    <mergeCell ref="C25:D25"/>
    <mergeCell ref="F25:G25"/>
    <mergeCell ref="H25:I25"/>
    <mergeCell ref="C23:D23"/>
    <mergeCell ref="F23:G23"/>
    <mergeCell ref="H23:I23"/>
    <mergeCell ref="C24:D24"/>
    <mergeCell ref="F24:G24"/>
    <mergeCell ref="H24:I24"/>
    <mergeCell ref="C21:D21"/>
    <mergeCell ref="F21:G21"/>
    <mergeCell ref="H21:I21"/>
    <mergeCell ref="C22:D22"/>
    <mergeCell ref="F22:G22"/>
    <mergeCell ref="C19:D19"/>
    <mergeCell ref="H28:I28"/>
    <mergeCell ref="A21:B21"/>
    <mergeCell ref="A22:B22"/>
    <mergeCell ref="A23:B23"/>
    <mergeCell ref="A24:B24"/>
    <mergeCell ref="A25:B25"/>
    <mergeCell ref="H22:I22"/>
    <mergeCell ref="H1:I1"/>
    <mergeCell ref="A20:B20"/>
    <mergeCell ref="A15:B15"/>
    <mergeCell ref="A16:B16"/>
    <mergeCell ref="A17:B17"/>
    <mergeCell ref="A18:B18"/>
    <mergeCell ref="A19:B19"/>
    <mergeCell ref="A11:B11"/>
    <mergeCell ref="A12:B12"/>
    <mergeCell ref="A13:B13"/>
    <mergeCell ref="B2:D2"/>
    <mergeCell ref="B3:D3"/>
    <mergeCell ref="B4:D4"/>
    <mergeCell ref="B5:D5"/>
    <mergeCell ref="C13:D13"/>
    <mergeCell ref="C11:D11"/>
  </mergeCells>
  <phoneticPr fontId="8" type="noConversion"/>
  <pageMargins left="0.28999999999999998" right="0.28999999999999998" top="0.1" bottom="0.1" header="0.25" footer="0.3"/>
  <pageSetup scale="85" orientation="landscape" horizontalDpi="4294967294"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3DE7-131C-4DF0-9D8D-F1CE50065436}">
  <dimension ref="A1:I29"/>
  <sheetViews>
    <sheetView view="pageLayout" zoomScaleNormal="100" workbookViewId="0">
      <selection activeCell="E18" sqref="E18"/>
    </sheetView>
  </sheetViews>
  <sheetFormatPr defaultRowHeight="13.2" x14ac:dyDescent="0.25"/>
  <cols>
    <col min="1" max="1" width="9.33203125" customWidth="1"/>
    <col min="2" max="2" width="30.5546875" customWidth="1"/>
    <col min="3" max="3" width="10.33203125" bestFit="1" customWidth="1"/>
    <col min="5" max="5" width="19.5546875" customWidth="1"/>
    <col min="6" max="6" width="16.109375" customWidth="1"/>
    <col min="7" max="7" width="14.33203125" customWidth="1"/>
    <col min="9" max="9" width="41.33203125" customWidth="1"/>
    <col min="11" max="11" width="11.33203125" bestFit="1" customWidth="1"/>
  </cols>
  <sheetData>
    <row r="1" spans="1:9" ht="13.8" thickBot="1" x14ac:dyDescent="0.3">
      <c r="A1" s="1" t="s">
        <v>23</v>
      </c>
      <c r="B1" s="1"/>
      <c r="C1" s="1"/>
      <c r="D1" s="1"/>
      <c r="E1" s="1"/>
      <c r="F1" s="1"/>
      <c r="G1" s="1"/>
      <c r="H1" s="280" t="str">
        <f>'Pay Application'!I1</f>
        <v>Form No. MPWO CPAAP-4.22.2024</v>
      </c>
      <c r="I1" s="280"/>
    </row>
    <row r="2" spans="1:9" ht="15" customHeight="1" thickBot="1" x14ac:dyDescent="0.3">
      <c r="A2" s="5" t="s">
        <v>0</v>
      </c>
      <c r="B2" s="252">
        <f>+'Pay Application'!B6</f>
        <v>0</v>
      </c>
      <c r="C2" s="252"/>
      <c r="D2" s="253"/>
      <c r="E2" s="1"/>
      <c r="F2" s="141" t="s">
        <v>140</v>
      </c>
      <c r="H2" s="2" t="s">
        <v>4</v>
      </c>
      <c r="I2" s="18">
        <f>+'Pay Application'!K6</f>
        <v>0</v>
      </c>
    </row>
    <row r="3" spans="1:9" ht="15" customHeight="1" x14ac:dyDescent="0.25">
      <c r="A3" s="2" t="s">
        <v>1</v>
      </c>
      <c r="B3" s="252">
        <f>+'Pay Application'!B7</f>
        <v>0</v>
      </c>
      <c r="C3" s="252"/>
      <c r="D3" s="253"/>
      <c r="E3" s="1"/>
      <c r="H3" s="2" t="s">
        <v>5</v>
      </c>
      <c r="I3" s="138">
        <f>+'Pay Application'!K7</f>
        <v>0</v>
      </c>
    </row>
    <row r="4" spans="1:9" ht="15" customHeight="1" x14ac:dyDescent="0.25">
      <c r="A4" s="2" t="s">
        <v>2</v>
      </c>
      <c r="B4" s="252">
        <f>+'Pay Application'!B9</f>
        <v>0</v>
      </c>
      <c r="C4" s="252"/>
      <c r="D4" s="253"/>
      <c r="E4" s="1" t="s">
        <v>54</v>
      </c>
      <c r="F4" s="1"/>
      <c r="G4" s="1"/>
      <c r="H4" s="2" t="s">
        <v>6</v>
      </c>
      <c r="I4" s="138">
        <f>+'Pay Application'!K8</f>
        <v>0</v>
      </c>
    </row>
    <row r="5" spans="1:9" ht="15" customHeight="1" x14ac:dyDescent="0.25">
      <c r="A5" s="2" t="s">
        <v>3</v>
      </c>
      <c r="B5" s="252">
        <f>+'Pay Application'!B8</f>
        <v>0</v>
      </c>
      <c r="C5" s="252"/>
      <c r="D5" s="253"/>
      <c r="E5" s="1"/>
      <c r="F5" s="1"/>
      <c r="G5" s="1"/>
      <c r="H5" s="6" t="s">
        <v>7</v>
      </c>
      <c r="I5" s="139">
        <f>+'Pay Application'!K9</f>
        <v>0</v>
      </c>
    </row>
    <row r="6" spans="1:9" ht="9" customHeight="1" x14ac:dyDescent="0.25">
      <c r="A6" s="7"/>
      <c r="B6" s="12"/>
      <c r="C6" s="1"/>
      <c r="D6" s="8"/>
      <c r="E6" s="1"/>
      <c r="F6" s="1"/>
      <c r="G6" s="1"/>
      <c r="H6" s="1"/>
      <c r="I6" s="1"/>
    </row>
    <row r="7" spans="1:9" ht="11.25" customHeight="1" thickBot="1" x14ac:dyDescent="0.3">
      <c r="A7" s="22"/>
      <c r="B7" s="23"/>
      <c r="C7" s="23"/>
      <c r="D7" s="23"/>
      <c r="E7" s="23"/>
      <c r="F7" s="23"/>
      <c r="G7" s="140"/>
      <c r="H7" s="23"/>
      <c r="I7" s="24"/>
    </row>
    <row r="8" spans="1:9" ht="39" customHeight="1" thickBot="1" x14ac:dyDescent="0.3">
      <c r="A8" s="286" t="s">
        <v>136</v>
      </c>
      <c r="B8" s="287"/>
      <c r="C8" s="286" t="s">
        <v>137</v>
      </c>
      <c r="D8" s="287"/>
      <c r="E8" s="142" t="s">
        <v>50</v>
      </c>
      <c r="F8" s="290" t="s">
        <v>138</v>
      </c>
      <c r="G8" s="291"/>
      <c r="H8" s="288" t="s">
        <v>139</v>
      </c>
      <c r="I8" s="289"/>
    </row>
    <row r="9" spans="1:9" ht="30.15" customHeight="1" thickBot="1" x14ac:dyDescent="0.3">
      <c r="A9" s="281"/>
      <c r="B9" s="282"/>
      <c r="C9" s="283"/>
      <c r="D9" s="284"/>
      <c r="E9" s="152"/>
      <c r="F9" s="283"/>
      <c r="G9" s="284"/>
      <c r="H9" s="281"/>
      <c r="I9" s="282"/>
    </row>
    <row r="10" spans="1:9" ht="30.15" customHeight="1" thickBot="1" x14ac:dyDescent="0.3">
      <c r="A10" s="281"/>
      <c r="B10" s="282"/>
      <c r="C10" s="283"/>
      <c r="D10" s="284"/>
      <c r="E10" s="152"/>
      <c r="F10" s="283"/>
      <c r="G10" s="284"/>
      <c r="H10" s="281"/>
      <c r="I10" s="282"/>
    </row>
    <row r="11" spans="1:9" ht="30.15" customHeight="1" thickBot="1" x14ac:dyDescent="0.3">
      <c r="A11" s="281"/>
      <c r="B11" s="282"/>
      <c r="C11" s="283"/>
      <c r="D11" s="284"/>
      <c r="E11" s="152"/>
      <c r="F11" s="283"/>
      <c r="G11" s="284"/>
      <c r="H11" s="281"/>
      <c r="I11" s="282"/>
    </row>
    <row r="12" spans="1:9" ht="30.15" customHeight="1" thickBot="1" x14ac:dyDescent="0.3">
      <c r="A12" s="281"/>
      <c r="B12" s="282"/>
      <c r="C12" s="283"/>
      <c r="D12" s="284"/>
      <c r="E12" s="152"/>
      <c r="F12" s="283"/>
      <c r="G12" s="284"/>
      <c r="H12" s="281"/>
      <c r="I12" s="282"/>
    </row>
    <row r="13" spans="1:9" ht="30.15" customHeight="1" thickBot="1" x14ac:dyDescent="0.3">
      <c r="A13" s="281"/>
      <c r="B13" s="282"/>
      <c r="C13" s="283"/>
      <c r="D13" s="284"/>
      <c r="E13" s="152"/>
      <c r="F13" s="283"/>
      <c r="G13" s="284"/>
      <c r="H13" s="281"/>
      <c r="I13" s="282"/>
    </row>
    <row r="14" spans="1:9" ht="30.15" customHeight="1" thickBot="1" x14ac:dyDescent="0.3">
      <c r="A14" s="281"/>
      <c r="B14" s="282"/>
      <c r="C14" s="283"/>
      <c r="D14" s="284"/>
      <c r="E14" s="152"/>
      <c r="F14" s="283"/>
      <c r="G14" s="284"/>
      <c r="H14" s="281"/>
      <c r="I14" s="282"/>
    </row>
    <row r="15" spans="1:9" ht="30.15" customHeight="1" thickBot="1" x14ac:dyDescent="0.3">
      <c r="A15" s="281"/>
      <c r="B15" s="282"/>
      <c r="C15" s="283"/>
      <c r="D15" s="284"/>
      <c r="E15" s="152"/>
      <c r="F15" s="283"/>
      <c r="G15" s="284"/>
      <c r="H15" s="281"/>
      <c r="I15" s="282"/>
    </row>
    <row r="16" spans="1:9" ht="30.15" customHeight="1" thickBot="1" x14ac:dyDescent="0.3">
      <c r="A16" s="281"/>
      <c r="B16" s="282"/>
      <c r="C16" s="283"/>
      <c r="D16" s="284"/>
      <c r="E16" s="152"/>
      <c r="F16" s="283"/>
      <c r="G16" s="284"/>
      <c r="H16" s="281"/>
      <c r="I16" s="282"/>
    </row>
    <row r="17" spans="1:9" ht="30.15" customHeight="1" thickBot="1" x14ac:dyDescent="0.3">
      <c r="A17" s="281"/>
      <c r="B17" s="282"/>
      <c r="C17" s="283"/>
      <c r="D17" s="284"/>
      <c r="E17" s="152"/>
      <c r="F17" s="283"/>
      <c r="G17" s="284"/>
      <c r="H17" s="281"/>
      <c r="I17" s="282"/>
    </row>
    <row r="18" spans="1:9" ht="30.15" customHeight="1" thickBot="1" x14ac:dyDescent="0.3">
      <c r="A18" s="281"/>
      <c r="B18" s="282"/>
      <c r="C18" s="283"/>
      <c r="D18" s="284"/>
      <c r="E18" s="152"/>
      <c r="F18" s="283"/>
      <c r="G18" s="284"/>
      <c r="H18" s="281"/>
      <c r="I18" s="282"/>
    </row>
    <row r="19" spans="1:9" ht="30.15" customHeight="1" thickBot="1" x14ac:dyDescent="0.3">
      <c r="A19" s="281"/>
      <c r="B19" s="282"/>
      <c r="C19" s="283"/>
      <c r="D19" s="284"/>
      <c r="E19" s="152"/>
      <c r="F19" s="283"/>
      <c r="G19" s="284"/>
      <c r="H19" s="281"/>
      <c r="I19" s="282"/>
    </row>
    <row r="20" spans="1:9" ht="30.15" customHeight="1" thickBot="1" x14ac:dyDescent="0.3">
      <c r="A20" s="281"/>
      <c r="B20" s="282"/>
      <c r="C20" s="283"/>
      <c r="D20" s="284"/>
      <c r="E20" s="152"/>
      <c r="F20" s="283"/>
      <c r="G20" s="284"/>
      <c r="H20" s="281"/>
      <c r="I20" s="282"/>
    </row>
    <row r="21" spans="1:9" ht="30.15" customHeight="1" thickBot="1" x14ac:dyDescent="0.3">
      <c r="A21" s="281"/>
      <c r="B21" s="282"/>
      <c r="C21" s="283"/>
      <c r="D21" s="284"/>
      <c r="E21" s="152"/>
      <c r="F21" s="283"/>
      <c r="G21" s="284"/>
      <c r="H21" s="281"/>
      <c r="I21" s="282"/>
    </row>
    <row r="22" spans="1:9" ht="30.15" customHeight="1" thickBot="1" x14ac:dyDescent="0.3">
      <c r="A22" s="281"/>
      <c r="B22" s="282"/>
      <c r="C22" s="283"/>
      <c r="D22" s="284"/>
      <c r="E22" s="152"/>
      <c r="F22" s="283"/>
      <c r="G22" s="284"/>
      <c r="H22" s="281"/>
      <c r="I22" s="282"/>
    </row>
    <row r="23" spans="1:9" ht="30.15" customHeight="1" thickBot="1" x14ac:dyDescent="0.3">
      <c r="A23" s="281"/>
      <c r="B23" s="282"/>
      <c r="C23" s="283"/>
      <c r="D23" s="284"/>
      <c r="E23" s="152"/>
      <c r="F23" s="283"/>
      <c r="G23" s="284"/>
      <c r="H23" s="281"/>
      <c r="I23" s="282"/>
    </row>
    <row r="24" spans="1:9" ht="30.15" customHeight="1" thickBot="1" x14ac:dyDescent="0.3">
      <c r="A24" s="281"/>
      <c r="B24" s="282"/>
      <c r="C24" s="283"/>
      <c r="D24" s="284"/>
      <c r="E24" s="152"/>
      <c r="F24" s="283"/>
      <c r="G24" s="284"/>
      <c r="H24" s="281"/>
      <c r="I24" s="282"/>
    </row>
    <row r="25" spans="1:9" ht="30.15" customHeight="1" thickBot="1" x14ac:dyDescent="0.3">
      <c r="A25" s="281"/>
      <c r="B25" s="282"/>
      <c r="C25" s="283"/>
      <c r="D25" s="284"/>
      <c r="E25" s="152"/>
      <c r="F25" s="283"/>
      <c r="G25" s="284"/>
      <c r="H25" s="281"/>
      <c r="I25" s="282"/>
    </row>
    <row r="27" spans="1:9" x14ac:dyDescent="0.25">
      <c r="A27" t="s">
        <v>51</v>
      </c>
    </row>
    <row r="28" spans="1:9" ht="13.8" thickBot="1" x14ac:dyDescent="0.3">
      <c r="H28" s="285"/>
      <c r="I28" s="285"/>
    </row>
    <row r="29" spans="1:9" x14ac:dyDescent="0.25">
      <c r="H29" t="s">
        <v>52</v>
      </c>
    </row>
  </sheetData>
  <sheetProtection sheet="1" formatCells="0" formatColumns="0" formatRows="0"/>
  <mergeCells count="78">
    <mergeCell ref="A8:B8"/>
    <mergeCell ref="C8:D8"/>
    <mergeCell ref="F8:G8"/>
    <mergeCell ref="H8:I8"/>
    <mergeCell ref="A9:B9"/>
    <mergeCell ref="C9:D9"/>
    <mergeCell ref="F9:G9"/>
    <mergeCell ref="H9:I9"/>
    <mergeCell ref="A10:B10"/>
    <mergeCell ref="C10:D10"/>
    <mergeCell ref="F10:G10"/>
    <mergeCell ref="H10:I10"/>
    <mergeCell ref="A11:B11"/>
    <mergeCell ref="C11:D11"/>
    <mergeCell ref="F11:G11"/>
    <mergeCell ref="H11:I11"/>
    <mergeCell ref="A12:B12"/>
    <mergeCell ref="C12:D12"/>
    <mergeCell ref="F12:G12"/>
    <mergeCell ref="H12:I12"/>
    <mergeCell ref="A13:B13"/>
    <mergeCell ref="C13:D13"/>
    <mergeCell ref="F13:G13"/>
    <mergeCell ref="H13:I13"/>
    <mergeCell ref="A14:B14"/>
    <mergeCell ref="C14:D14"/>
    <mergeCell ref="F14:G14"/>
    <mergeCell ref="H14:I14"/>
    <mergeCell ref="A15:B15"/>
    <mergeCell ref="C15:D15"/>
    <mergeCell ref="F15:G15"/>
    <mergeCell ref="H15:I15"/>
    <mergeCell ref="A16:B16"/>
    <mergeCell ref="C16:D16"/>
    <mergeCell ref="F16:G16"/>
    <mergeCell ref="H16:I16"/>
    <mergeCell ref="A17:B17"/>
    <mergeCell ref="C17:D17"/>
    <mergeCell ref="F17:G17"/>
    <mergeCell ref="H17:I17"/>
    <mergeCell ref="A18:B18"/>
    <mergeCell ref="C18:D18"/>
    <mergeCell ref="F18:G18"/>
    <mergeCell ref="H18:I18"/>
    <mergeCell ref="A19:B19"/>
    <mergeCell ref="C19:D19"/>
    <mergeCell ref="F19:G19"/>
    <mergeCell ref="H19:I19"/>
    <mergeCell ref="A20:B20"/>
    <mergeCell ref="C20:D20"/>
    <mergeCell ref="F20:G20"/>
    <mergeCell ref="H20:I20"/>
    <mergeCell ref="A21:B21"/>
    <mergeCell ref="C21:D21"/>
    <mergeCell ref="F21:G21"/>
    <mergeCell ref="H21:I21"/>
    <mergeCell ref="F22:G22"/>
    <mergeCell ref="H22:I22"/>
    <mergeCell ref="A23:B23"/>
    <mergeCell ref="C23:D23"/>
    <mergeCell ref="F23:G23"/>
    <mergeCell ref="H23:I23"/>
    <mergeCell ref="H1:I1"/>
    <mergeCell ref="H28:I28"/>
    <mergeCell ref="B2:D2"/>
    <mergeCell ref="B3:D3"/>
    <mergeCell ref="B4:D4"/>
    <mergeCell ref="B5:D5"/>
    <mergeCell ref="A24:B24"/>
    <mergeCell ref="C24:D24"/>
    <mergeCell ref="F24:G24"/>
    <mergeCell ref="H24:I24"/>
    <mergeCell ref="A25:B25"/>
    <mergeCell ref="C25:D25"/>
    <mergeCell ref="F25:G25"/>
    <mergeCell ref="H25:I25"/>
    <mergeCell ref="A22:B22"/>
    <mergeCell ref="C22:D22"/>
  </mergeCells>
  <pageMargins left="0.28999999999999998" right="0.28999999999999998" top="0.1" bottom="0.1" header="0.25" footer="0.3"/>
  <pageSetup scale="85" orientation="landscape" horizontalDpi="4294967294"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1039B-57D6-4139-8256-8C21F0BDFA14}">
  <dimension ref="A1:S47"/>
  <sheetViews>
    <sheetView view="pageLayout" zoomScaleNormal="100" workbookViewId="0">
      <selection activeCell="L2" sqref="L2"/>
    </sheetView>
  </sheetViews>
  <sheetFormatPr defaultColWidth="9.109375" defaultRowHeight="15.6" x14ac:dyDescent="0.3"/>
  <cols>
    <col min="1" max="1" width="7" style="164" customWidth="1"/>
    <col min="2" max="3" width="6" style="164" customWidth="1"/>
    <col min="4" max="4" width="9.109375" style="164"/>
    <col min="5" max="6" width="7" style="164" customWidth="1"/>
    <col min="7" max="7" width="4.5546875" style="164" customWidth="1"/>
    <col min="8" max="8" width="5.33203125" style="164" customWidth="1"/>
    <col min="9" max="9" width="3.33203125" style="164" customWidth="1"/>
    <col min="10" max="10" width="4.109375" style="164" customWidth="1"/>
    <col min="11" max="11" width="3.5546875" style="164" customWidth="1"/>
    <col min="12" max="12" width="4.44140625" style="164" customWidth="1"/>
    <col min="13" max="13" width="6.33203125" style="164" customWidth="1"/>
    <col min="14" max="16" width="3.33203125" style="164" customWidth="1"/>
    <col min="17" max="18" width="4.5546875" style="164" customWidth="1"/>
    <col min="19" max="19" width="6" style="164" customWidth="1"/>
    <col min="20" max="16384" width="9.109375" style="164"/>
  </cols>
  <sheetData>
    <row r="1" spans="1:19" x14ac:dyDescent="0.3">
      <c r="L1" s="259" t="str">
        <f>'Pay Application'!I1</f>
        <v>Form No. MPWO CPAAP-4.22.2024</v>
      </c>
      <c r="M1" s="259"/>
      <c r="N1" s="259"/>
      <c r="O1" s="259"/>
      <c r="P1" s="259"/>
      <c r="Q1" s="259"/>
      <c r="R1" s="259"/>
      <c r="S1" s="259"/>
    </row>
    <row r="2" spans="1:19" ht="9.75" customHeight="1" x14ac:dyDescent="0.3">
      <c r="L2" s="178"/>
      <c r="M2" s="178"/>
      <c r="N2" s="178"/>
      <c r="O2" s="178"/>
      <c r="P2" s="178"/>
      <c r="Q2" s="178"/>
      <c r="R2" s="178"/>
      <c r="S2" s="178"/>
    </row>
    <row r="3" spans="1:19" x14ac:dyDescent="0.3">
      <c r="B3" s="269" t="s">
        <v>208</v>
      </c>
      <c r="C3" s="269"/>
      <c r="D3" s="269"/>
      <c r="E3" s="269"/>
      <c r="F3" s="269"/>
      <c r="G3" s="269"/>
      <c r="H3" s="269"/>
      <c r="I3" s="269"/>
      <c r="J3" s="269"/>
      <c r="K3" s="269"/>
      <c r="L3" s="269"/>
      <c r="M3" s="269"/>
      <c r="N3" s="269"/>
      <c r="O3" s="269"/>
      <c r="P3" s="269"/>
      <c r="Q3" s="269"/>
      <c r="R3" s="269"/>
      <c r="S3" s="269"/>
    </row>
    <row r="4" spans="1:19" x14ac:dyDescent="0.3">
      <c r="A4" s="261" t="s">
        <v>209</v>
      </c>
      <c r="B4" s="261"/>
      <c r="C4" s="261"/>
      <c r="D4" s="261"/>
      <c r="E4" s="261"/>
      <c r="F4" s="261"/>
      <c r="G4" s="262"/>
      <c r="H4" s="262"/>
      <c r="I4" s="262"/>
      <c r="J4" s="262"/>
      <c r="K4" s="262"/>
      <c r="L4" s="262"/>
      <c r="M4" s="262"/>
      <c r="N4" s="262"/>
      <c r="O4" s="262"/>
      <c r="P4" s="262"/>
      <c r="Q4" s="258" t="s">
        <v>210</v>
      </c>
      <c r="R4" s="258"/>
      <c r="S4" s="258"/>
    </row>
    <row r="5" spans="1:19" x14ac:dyDescent="0.3">
      <c r="A5" s="164" t="s">
        <v>211</v>
      </c>
      <c r="I5" s="263"/>
      <c r="J5" s="263"/>
      <c r="K5" s="263"/>
      <c r="L5" s="263"/>
      <c r="M5" s="263"/>
      <c r="N5" s="263"/>
      <c r="O5" s="263"/>
      <c r="P5" s="263"/>
      <c r="Q5" s="164" t="s">
        <v>195</v>
      </c>
      <c r="R5" s="265"/>
      <c r="S5" s="265"/>
    </row>
    <row r="6" spans="1:19" x14ac:dyDescent="0.3">
      <c r="A6" s="261" t="s">
        <v>212</v>
      </c>
      <c r="B6" s="261"/>
      <c r="C6" s="261"/>
      <c r="D6" s="262"/>
      <c r="E6" s="262"/>
      <c r="F6" s="262"/>
      <c r="G6" s="262"/>
      <c r="H6" s="262"/>
      <c r="I6" s="262"/>
      <c r="J6" s="262"/>
      <c r="K6" s="262"/>
      <c r="L6" s="262"/>
      <c r="M6" s="262"/>
      <c r="N6" s="262"/>
      <c r="O6" s="262"/>
      <c r="P6" s="262"/>
      <c r="Q6" s="262"/>
      <c r="R6" s="164" t="s">
        <v>213</v>
      </c>
    </row>
    <row r="7" spans="1:19" ht="9.75" customHeight="1" x14ac:dyDescent="0.3"/>
    <row r="8" spans="1:19" x14ac:dyDescent="0.3">
      <c r="B8" s="292" t="s">
        <v>214</v>
      </c>
      <c r="C8" s="292"/>
      <c r="D8" s="293"/>
      <c r="E8" s="293"/>
      <c r="F8" s="293"/>
      <c r="G8" s="293"/>
      <c r="H8" s="293"/>
      <c r="I8" s="293"/>
      <c r="J8" s="293"/>
      <c r="K8" s="293"/>
      <c r="L8" s="261" t="s">
        <v>215</v>
      </c>
      <c r="M8" s="261"/>
      <c r="N8" s="261"/>
      <c r="O8" s="261"/>
      <c r="P8" s="261"/>
      <c r="Q8" s="261"/>
      <c r="R8" s="261"/>
      <c r="S8" s="261"/>
    </row>
    <row r="9" spans="1:19" x14ac:dyDescent="0.3">
      <c r="A9" s="261" t="s">
        <v>216</v>
      </c>
      <c r="B9" s="261"/>
      <c r="C9" s="261"/>
      <c r="D9" s="261"/>
      <c r="E9" s="261"/>
      <c r="F9" s="261"/>
      <c r="G9" s="261"/>
      <c r="H9" s="261"/>
      <c r="I9" s="261"/>
      <c r="J9" s="261"/>
      <c r="K9" s="261"/>
      <c r="L9" s="262"/>
      <c r="M9" s="262"/>
      <c r="N9" s="262"/>
      <c r="O9" s="262"/>
      <c r="P9" s="262"/>
      <c r="Q9" s="164" t="s">
        <v>195</v>
      </c>
      <c r="R9" s="262"/>
      <c r="S9" s="262"/>
    </row>
    <row r="10" spans="1:19" x14ac:dyDescent="0.3">
      <c r="A10" s="261" t="s">
        <v>217</v>
      </c>
      <c r="B10" s="261"/>
      <c r="C10" s="261"/>
      <c r="D10" s="262" t="s">
        <v>218</v>
      </c>
      <c r="E10" s="262"/>
      <c r="F10" s="262"/>
      <c r="G10" s="262"/>
      <c r="I10" s="164" t="s">
        <v>219</v>
      </c>
    </row>
    <row r="11" spans="1:19" ht="9.75" customHeight="1" x14ac:dyDescent="0.3"/>
    <row r="12" spans="1:19" x14ac:dyDescent="0.3">
      <c r="B12" s="269" t="s">
        <v>220</v>
      </c>
      <c r="C12" s="269"/>
      <c r="D12" s="269"/>
      <c r="E12" s="269"/>
      <c r="F12" s="269"/>
      <c r="G12" s="269"/>
      <c r="H12" s="269"/>
      <c r="I12" s="269"/>
      <c r="J12" s="269"/>
      <c r="K12" s="269"/>
      <c r="L12" s="269"/>
      <c r="M12" s="269"/>
      <c r="N12" s="269"/>
      <c r="O12" s="269"/>
      <c r="P12" s="269"/>
      <c r="Q12" s="269"/>
      <c r="R12" s="269"/>
      <c r="S12" s="269"/>
    </row>
    <row r="13" spans="1:19" ht="32.25" customHeight="1" x14ac:dyDescent="0.3">
      <c r="A13" s="272" t="s">
        <v>221</v>
      </c>
      <c r="B13" s="272"/>
      <c r="C13" s="272"/>
      <c r="D13" s="272"/>
      <c r="E13" s="272"/>
      <c r="F13" s="272"/>
      <c r="G13" s="272"/>
      <c r="H13" s="272"/>
      <c r="I13" s="272"/>
      <c r="J13" s="272"/>
      <c r="K13" s="272"/>
      <c r="L13" s="272"/>
      <c r="M13" s="272"/>
      <c r="N13" s="272"/>
      <c r="O13" s="272"/>
      <c r="P13" s="272"/>
      <c r="Q13" s="272"/>
      <c r="R13" s="272"/>
      <c r="S13" s="272"/>
    </row>
    <row r="14" spans="1:19" ht="9.75" customHeight="1" x14ac:dyDescent="0.3"/>
    <row r="15" spans="1:19" x14ac:dyDescent="0.3">
      <c r="B15" s="164" t="s">
        <v>222</v>
      </c>
      <c r="D15" s="165"/>
      <c r="E15" s="164" t="s">
        <v>181</v>
      </c>
      <c r="F15" s="265"/>
      <c r="G15" s="265"/>
      <c r="H15" s="265"/>
      <c r="I15" s="265"/>
      <c r="J15" s="265"/>
      <c r="K15" s="164" t="s">
        <v>195</v>
      </c>
      <c r="L15" s="165"/>
      <c r="M15" s="164" t="s">
        <v>223</v>
      </c>
    </row>
    <row r="16" spans="1:19" ht="12.75" customHeight="1" x14ac:dyDescent="0.3"/>
    <row r="17" spans="1:19" x14ac:dyDescent="0.3">
      <c r="A17" s="269" t="s">
        <v>224</v>
      </c>
      <c r="B17" s="269"/>
      <c r="C17" s="262"/>
      <c r="D17" s="262"/>
      <c r="E17" s="262"/>
      <c r="F17" s="262"/>
      <c r="G17" s="262"/>
      <c r="H17" s="262"/>
      <c r="I17" s="262"/>
      <c r="J17" s="262"/>
      <c r="K17" s="262"/>
    </row>
    <row r="19" spans="1:19" x14ac:dyDescent="0.3">
      <c r="A19" s="262"/>
      <c r="B19" s="262"/>
      <c r="C19" s="262"/>
      <c r="D19" s="262"/>
      <c r="E19" s="262"/>
      <c r="K19" s="176" t="s">
        <v>207</v>
      </c>
      <c r="L19" s="262"/>
      <c r="M19" s="262"/>
      <c r="N19" s="262"/>
      <c r="O19" s="262"/>
      <c r="P19" s="262"/>
      <c r="Q19" s="262"/>
      <c r="R19" s="262"/>
      <c r="S19" s="262"/>
    </row>
    <row r="20" spans="1:19" s="162" customFormat="1" ht="13.2" x14ac:dyDescent="0.25">
      <c r="A20" s="294" t="s">
        <v>225</v>
      </c>
      <c r="B20" s="294"/>
      <c r="C20" s="294"/>
      <c r="D20" s="294"/>
      <c r="E20" s="294"/>
      <c r="F20" s="179"/>
      <c r="L20" s="294" t="s">
        <v>226</v>
      </c>
      <c r="M20" s="294"/>
      <c r="N20" s="294"/>
      <c r="O20" s="294"/>
      <c r="P20" s="294"/>
      <c r="Q20" s="294"/>
      <c r="R20" s="294"/>
      <c r="S20" s="294"/>
    </row>
    <row r="22" spans="1:19" x14ac:dyDescent="0.3">
      <c r="A22" s="262"/>
      <c r="B22" s="262"/>
      <c r="C22" s="262"/>
      <c r="D22" s="262"/>
      <c r="E22" s="262"/>
      <c r="K22" s="176" t="s">
        <v>207</v>
      </c>
      <c r="L22" s="262"/>
      <c r="M22" s="262"/>
      <c r="N22" s="262"/>
      <c r="O22" s="262"/>
      <c r="P22" s="262"/>
      <c r="Q22" s="262"/>
      <c r="R22" s="262"/>
      <c r="S22" s="262"/>
    </row>
    <row r="23" spans="1:19" s="162" customFormat="1" ht="13.2" x14ac:dyDescent="0.25">
      <c r="A23" s="294" t="s">
        <v>225</v>
      </c>
      <c r="B23" s="294"/>
      <c r="C23" s="294"/>
      <c r="D23" s="294"/>
      <c r="E23" s="294"/>
      <c r="F23" s="179"/>
      <c r="L23" s="294" t="s">
        <v>227</v>
      </c>
      <c r="M23" s="294"/>
      <c r="N23" s="294"/>
      <c r="O23" s="294"/>
      <c r="P23" s="294"/>
      <c r="Q23" s="294"/>
      <c r="R23" s="294"/>
      <c r="S23" s="294"/>
    </row>
    <row r="25" spans="1:19" x14ac:dyDescent="0.3">
      <c r="K25" s="176" t="s">
        <v>207</v>
      </c>
      <c r="L25" s="262"/>
      <c r="M25" s="262"/>
      <c r="N25" s="262"/>
      <c r="O25" s="262"/>
      <c r="P25" s="262"/>
      <c r="Q25" s="262"/>
      <c r="R25" s="262"/>
      <c r="S25" s="262"/>
    </row>
    <row r="26" spans="1:19" x14ac:dyDescent="0.3">
      <c r="K26" s="162"/>
      <c r="L26" s="294" t="s">
        <v>228</v>
      </c>
      <c r="M26" s="294"/>
      <c r="N26" s="294"/>
      <c r="O26" s="294"/>
      <c r="P26" s="294"/>
      <c r="Q26" s="294"/>
      <c r="R26" s="294"/>
      <c r="S26" s="294"/>
    </row>
    <row r="28" spans="1:19" s="162" customFormat="1" x14ac:dyDescent="0.3">
      <c r="A28" s="269" t="s">
        <v>176</v>
      </c>
      <c r="B28" s="269"/>
      <c r="C28" s="269"/>
      <c r="D28" s="269"/>
      <c r="E28" s="269"/>
      <c r="F28" s="166"/>
      <c r="G28" s="164"/>
      <c r="H28" s="164"/>
      <c r="I28" s="164"/>
      <c r="J28" s="164"/>
      <c r="K28" s="164"/>
      <c r="L28" s="164"/>
      <c r="M28" s="164"/>
      <c r="N28" s="164"/>
      <c r="O28" s="164"/>
      <c r="P28" s="164"/>
      <c r="Q28" s="164"/>
    </row>
    <row r="29" spans="1:19" s="162" customFormat="1" x14ac:dyDescent="0.3">
      <c r="A29" s="269" t="s">
        <v>159</v>
      </c>
      <c r="B29" s="269"/>
      <c r="C29" s="269"/>
      <c r="D29" s="269"/>
      <c r="E29" s="269"/>
      <c r="F29" s="166"/>
      <c r="G29" s="164"/>
      <c r="H29" s="164"/>
      <c r="I29" s="164"/>
      <c r="J29" s="164"/>
      <c r="K29" s="164"/>
      <c r="L29" s="164"/>
      <c r="M29" s="164"/>
      <c r="N29" s="164"/>
      <c r="O29" s="164"/>
      <c r="P29" s="164"/>
      <c r="Q29" s="164"/>
    </row>
    <row r="30" spans="1:19" s="162" customFormat="1" x14ac:dyDescent="0.3">
      <c r="A30" s="164"/>
      <c r="B30" s="164"/>
      <c r="C30" s="164"/>
      <c r="D30" s="164"/>
      <c r="E30" s="164"/>
      <c r="F30" s="164"/>
      <c r="G30" s="164"/>
      <c r="H30" s="164"/>
      <c r="I30" s="164"/>
      <c r="J30" s="164"/>
      <c r="K30" s="164"/>
      <c r="L30" s="164"/>
      <c r="M30" s="164"/>
      <c r="N30" s="164"/>
      <c r="O30" s="164"/>
      <c r="P30" s="164"/>
      <c r="Q30" s="164"/>
    </row>
    <row r="31" spans="1:19" s="162" customFormat="1" x14ac:dyDescent="0.3">
      <c r="A31" s="164" t="s">
        <v>177</v>
      </c>
      <c r="B31" s="164"/>
      <c r="C31" s="164"/>
      <c r="D31" s="164"/>
      <c r="E31" s="164"/>
      <c r="F31" s="164"/>
      <c r="G31" s="164"/>
      <c r="H31" s="164"/>
      <c r="I31" s="168"/>
      <c r="J31" s="169" t="s">
        <v>178</v>
      </c>
      <c r="N31" s="170"/>
      <c r="O31" s="164" t="s">
        <v>179</v>
      </c>
      <c r="R31" s="164"/>
    </row>
    <row r="32" spans="1:19" s="162" customFormat="1" x14ac:dyDescent="0.3">
      <c r="A32" s="164" t="s">
        <v>180</v>
      </c>
      <c r="B32" s="165"/>
      <c r="C32" s="164" t="s">
        <v>181</v>
      </c>
      <c r="D32" s="265"/>
      <c r="E32" s="265"/>
      <c r="F32" s="265"/>
      <c r="G32" s="164" t="s">
        <v>182</v>
      </c>
      <c r="H32" s="265"/>
      <c r="I32" s="265"/>
      <c r="J32" s="164" t="s">
        <v>183</v>
      </c>
      <c r="K32" s="262"/>
      <c r="L32" s="262"/>
      <c r="M32" s="262"/>
      <c r="N32" s="262"/>
      <c r="O32" s="262"/>
      <c r="P32" s="262"/>
      <c r="Q32" s="262"/>
      <c r="R32" s="262"/>
      <c r="S32" s="262"/>
    </row>
    <row r="33" spans="1:19" s="171" customFormat="1" ht="12.75" customHeight="1" x14ac:dyDescent="0.3">
      <c r="B33" s="171" t="s">
        <v>229</v>
      </c>
      <c r="D33" s="295" t="s">
        <v>185</v>
      </c>
      <c r="E33" s="295"/>
      <c r="F33" s="295"/>
      <c r="H33" s="267" t="s">
        <v>186</v>
      </c>
      <c r="I33" s="267"/>
      <c r="J33" s="164"/>
      <c r="K33" s="295" t="s">
        <v>187</v>
      </c>
      <c r="L33" s="295"/>
      <c r="M33" s="295"/>
      <c r="N33" s="295"/>
      <c r="O33" s="295"/>
      <c r="P33" s="295"/>
      <c r="Q33" s="295"/>
      <c r="R33" s="295"/>
      <c r="S33" s="295"/>
    </row>
    <row r="34" spans="1:19" s="162" customFormat="1" x14ac:dyDescent="0.3">
      <c r="A34" s="164"/>
      <c r="B34" s="164"/>
      <c r="C34" s="164"/>
      <c r="D34" s="164"/>
      <c r="E34" s="164"/>
      <c r="F34" s="164"/>
      <c r="G34" s="164"/>
      <c r="H34" s="164"/>
      <c r="I34" s="164"/>
      <c r="J34" s="164"/>
      <c r="K34" s="164"/>
      <c r="L34" s="164"/>
      <c r="M34" s="164"/>
      <c r="N34" s="164"/>
      <c r="O34" s="164"/>
      <c r="P34" s="164"/>
      <c r="Q34" s="164"/>
    </row>
    <row r="35" spans="1:19" s="162" customFormat="1" x14ac:dyDescent="0.3">
      <c r="A35" s="164"/>
      <c r="B35" s="164"/>
      <c r="C35" s="164"/>
      <c r="D35" s="164"/>
      <c r="E35" s="164"/>
      <c r="F35" s="164"/>
      <c r="G35" s="164"/>
      <c r="H35" s="164"/>
      <c r="I35" s="164"/>
      <c r="J35" s="164"/>
      <c r="K35" s="164"/>
      <c r="L35" s="164"/>
      <c r="M35" s="164"/>
      <c r="N35" s="164"/>
      <c r="O35" s="164"/>
      <c r="P35" s="164"/>
      <c r="Q35" s="164"/>
    </row>
    <row r="36" spans="1:19" s="162" customFormat="1" x14ac:dyDescent="0.3">
      <c r="A36" s="164"/>
      <c r="B36" s="164"/>
      <c r="C36" s="164"/>
      <c r="D36" s="164"/>
      <c r="E36" s="164"/>
      <c r="F36" s="164"/>
      <c r="G36" s="164"/>
      <c r="H36" s="164"/>
      <c r="I36" s="164"/>
      <c r="J36" s="164"/>
      <c r="K36" s="164"/>
      <c r="L36" s="164"/>
      <c r="M36" s="164"/>
      <c r="N36" s="164"/>
      <c r="O36" s="164"/>
      <c r="P36" s="164"/>
      <c r="Q36" s="164"/>
    </row>
    <row r="37" spans="1:19" s="162" customFormat="1" x14ac:dyDescent="0.3">
      <c r="A37" s="164"/>
      <c r="B37" s="164"/>
      <c r="C37" s="164"/>
      <c r="D37" s="164"/>
      <c r="E37" s="164"/>
      <c r="F37" s="164"/>
      <c r="G37" s="164"/>
      <c r="H37" s="164"/>
      <c r="I37" s="262"/>
      <c r="J37" s="262"/>
      <c r="K37" s="262"/>
      <c r="L37" s="262"/>
      <c r="M37" s="262"/>
      <c r="N37" s="262"/>
      <c r="O37" s="262"/>
      <c r="P37" s="262"/>
      <c r="Q37" s="262"/>
      <c r="R37" s="262"/>
    </row>
    <row r="38" spans="1:19" s="172" customFormat="1" ht="13.2" x14ac:dyDescent="0.25">
      <c r="I38" s="271" t="s">
        <v>188</v>
      </c>
      <c r="J38" s="271"/>
      <c r="K38" s="271"/>
      <c r="L38" s="271"/>
      <c r="M38" s="271"/>
      <c r="N38" s="271"/>
      <c r="O38" s="271"/>
      <c r="P38" s="271"/>
      <c r="Q38" s="271"/>
      <c r="R38" s="271"/>
    </row>
    <row r="39" spans="1:19" s="162" customFormat="1" x14ac:dyDescent="0.3">
      <c r="A39" s="164"/>
      <c r="B39" s="164"/>
      <c r="C39" s="164"/>
      <c r="D39" s="164"/>
      <c r="E39" s="164"/>
      <c r="F39" s="164"/>
      <c r="G39" s="164"/>
      <c r="H39" s="164"/>
      <c r="I39" s="164"/>
      <c r="J39" s="164"/>
      <c r="K39" s="164"/>
      <c r="L39" s="164"/>
      <c r="M39" s="164"/>
      <c r="N39" s="164"/>
      <c r="O39" s="164"/>
      <c r="P39" s="164"/>
      <c r="Q39" s="164"/>
    </row>
    <row r="40" spans="1:19" s="162" customFormat="1" x14ac:dyDescent="0.3">
      <c r="A40" s="164"/>
      <c r="B40" s="164"/>
      <c r="C40" s="164"/>
      <c r="D40" s="164"/>
      <c r="E40" s="164"/>
      <c r="F40" s="164"/>
      <c r="G40" s="164"/>
      <c r="H40" s="164"/>
      <c r="I40" s="164"/>
      <c r="J40" s="164"/>
      <c r="K40" s="164"/>
      <c r="L40" s="164"/>
      <c r="M40" s="164"/>
      <c r="N40" s="164"/>
      <c r="O40" s="164"/>
      <c r="P40" s="164"/>
      <c r="Q40" s="164"/>
    </row>
    <row r="41" spans="1:19" s="162" customFormat="1" x14ac:dyDescent="0.3">
      <c r="A41" s="164"/>
      <c r="B41" s="164"/>
      <c r="C41" s="164"/>
      <c r="D41" s="164"/>
      <c r="E41" s="164"/>
      <c r="F41" s="164"/>
      <c r="G41" s="164"/>
      <c r="H41" s="164"/>
      <c r="I41" s="164"/>
      <c r="J41" s="164"/>
      <c r="K41" s="164"/>
      <c r="L41" s="164"/>
      <c r="M41" s="164"/>
      <c r="N41" s="164"/>
      <c r="O41" s="164"/>
      <c r="P41" s="164"/>
      <c r="Q41" s="164"/>
    </row>
    <row r="42" spans="1:19" s="162" customFormat="1" x14ac:dyDescent="0.3">
      <c r="A42" s="164"/>
      <c r="B42" s="164"/>
      <c r="C42" s="164"/>
      <c r="D42" s="164"/>
      <c r="E42" s="164"/>
      <c r="F42" s="164"/>
      <c r="G42" s="164"/>
      <c r="H42" s="164"/>
      <c r="I42" s="265"/>
      <c r="J42" s="265"/>
      <c r="K42" s="265"/>
      <c r="L42" s="265"/>
      <c r="M42" s="265"/>
      <c r="N42" s="265"/>
      <c r="O42" s="265"/>
      <c r="P42" s="265"/>
      <c r="Q42" s="265"/>
      <c r="R42" s="265"/>
      <c r="S42" s="265"/>
    </row>
    <row r="43" spans="1:19" s="172" customFormat="1" ht="13.2" x14ac:dyDescent="0.25">
      <c r="I43" s="271" t="s">
        <v>189</v>
      </c>
      <c r="J43" s="271"/>
      <c r="K43" s="271"/>
      <c r="L43" s="271"/>
      <c r="M43" s="271"/>
      <c r="N43" s="271"/>
      <c r="O43" s="271"/>
      <c r="P43" s="271"/>
      <c r="Q43" s="271"/>
      <c r="R43" s="271"/>
      <c r="S43" s="271"/>
    </row>
    <row r="44" spans="1:19" s="172" customFormat="1" ht="13.2" x14ac:dyDescent="0.25"/>
    <row r="45" spans="1:19" s="162" customFormat="1" x14ac:dyDescent="0.3">
      <c r="A45" s="164" t="s">
        <v>190</v>
      </c>
      <c r="B45" s="164"/>
      <c r="C45" s="164"/>
      <c r="D45" s="164"/>
      <c r="E45" s="164"/>
      <c r="F45" s="164"/>
      <c r="G45" s="164"/>
      <c r="H45" s="164"/>
      <c r="I45" s="164"/>
      <c r="J45" s="164"/>
      <c r="K45" s="164"/>
      <c r="L45" s="164"/>
      <c r="M45" s="164"/>
      <c r="N45" s="164"/>
      <c r="O45" s="164"/>
      <c r="P45" s="164"/>
      <c r="Q45" s="164"/>
    </row>
    <row r="46" spans="1:19" s="162" customFormat="1" x14ac:dyDescent="0.3">
      <c r="A46" s="164" t="s">
        <v>191</v>
      </c>
      <c r="B46" s="164"/>
      <c r="C46" s="164"/>
      <c r="D46" s="164"/>
      <c r="E46" s="265"/>
      <c r="F46" s="265"/>
      <c r="G46" s="265"/>
      <c r="H46" s="265"/>
      <c r="I46" s="265"/>
      <c r="J46" s="265"/>
      <c r="K46" s="265"/>
      <c r="L46" s="265"/>
      <c r="M46" s="265"/>
      <c r="N46" s="265"/>
      <c r="O46" s="265"/>
      <c r="P46" s="265"/>
      <c r="Q46" s="164"/>
    </row>
    <row r="47" spans="1:19" s="162" customFormat="1" x14ac:dyDescent="0.3">
      <c r="A47" s="164"/>
      <c r="B47" s="164"/>
      <c r="C47" s="164"/>
      <c r="D47" s="164"/>
      <c r="E47" s="164"/>
      <c r="F47" s="164"/>
      <c r="G47" s="164"/>
      <c r="H47" s="164"/>
      <c r="I47" s="164"/>
      <c r="J47" s="164"/>
      <c r="K47" s="164"/>
      <c r="L47" s="164"/>
      <c r="M47" s="164"/>
      <c r="N47" s="164"/>
      <c r="O47" s="164"/>
      <c r="P47" s="164"/>
      <c r="Q47" s="164"/>
    </row>
  </sheetData>
  <mergeCells count="45">
    <mergeCell ref="I37:R37"/>
    <mergeCell ref="I38:R38"/>
    <mergeCell ref="I42:S42"/>
    <mergeCell ref="I43:S43"/>
    <mergeCell ref="E46:P46"/>
    <mergeCell ref="D32:F32"/>
    <mergeCell ref="H32:I32"/>
    <mergeCell ref="K32:S32"/>
    <mergeCell ref="D33:F33"/>
    <mergeCell ref="H33:I33"/>
    <mergeCell ref="K33:S33"/>
    <mergeCell ref="A29:E29"/>
    <mergeCell ref="A19:E19"/>
    <mergeCell ref="L19:S19"/>
    <mergeCell ref="A20:E20"/>
    <mergeCell ref="L20:S20"/>
    <mergeCell ref="A22:E22"/>
    <mergeCell ref="L22:S22"/>
    <mergeCell ref="A23:E23"/>
    <mergeCell ref="L23:S23"/>
    <mergeCell ref="L25:S25"/>
    <mergeCell ref="L26:S26"/>
    <mergeCell ref="A28:E28"/>
    <mergeCell ref="A17:B17"/>
    <mergeCell ref="C17:K17"/>
    <mergeCell ref="A6:C6"/>
    <mergeCell ref="D6:Q6"/>
    <mergeCell ref="B8:C8"/>
    <mergeCell ref="D8:K8"/>
    <mergeCell ref="L8:S8"/>
    <mergeCell ref="A9:K9"/>
    <mergeCell ref="L9:P9"/>
    <mergeCell ref="R9:S9"/>
    <mergeCell ref="A10:C10"/>
    <mergeCell ref="D10:G10"/>
    <mergeCell ref="B12:S12"/>
    <mergeCell ref="A13:S13"/>
    <mergeCell ref="F15:J15"/>
    <mergeCell ref="I5:P5"/>
    <mergeCell ref="R5:S5"/>
    <mergeCell ref="L1:S1"/>
    <mergeCell ref="B3:S3"/>
    <mergeCell ref="A4:F4"/>
    <mergeCell ref="G4:P4"/>
    <mergeCell ref="Q4:S4"/>
  </mergeCells>
  <pageMargins left="0.45" right="0.45" top="0.69791666666666663" bottom="0.75" header="0.3" footer="0.3"/>
  <pageSetup orientation="portrait" r:id="rId1"/>
  <headerFooter>
    <oddHeader>&amp;C&amp;"Arial,Bold"CONSENT OF SURETY TO FINAL PAYMENT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Pay Application</vt:lpstr>
      <vt:lpstr>Schedule of Values</vt:lpstr>
      <vt:lpstr>Stored Materials</vt:lpstr>
      <vt:lpstr>Statement of Satisfaction</vt:lpstr>
      <vt:lpstr>Affidavit of Payment</vt:lpstr>
      <vt:lpstr>Attachment 1</vt:lpstr>
      <vt:lpstr>Attachment 2</vt:lpstr>
      <vt:lpstr>Consent of Surety</vt:lpstr>
      <vt:lpstr>'Schedule of Values'!Print_Area</vt:lpstr>
    </vt:vector>
  </TitlesOfParts>
  <Company>W.C. Roese Contracting,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A. Cougill</dc:creator>
  <cp:lastModifiedBy>Dressler, Robert</cp:lastModifiedBy>
  <cp:lastPrinted>2023-09-05T14:37:02Z</cp:lastPrinted>
  <dcterms:created xsi:type="dcterms:W3CDTF">2001-02-19T19:41:42Z</dcterms:created>
  <dcterms:modified xsi:type="dcterms:W3CDTF">2025-03-11T18:28:19Z</dcterms:modified>
</cp:coreProperties>
</file>