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Foil" sheetId="2" r:id="rId5"/>
    <sheet state="visible" name="Epee" sheetId="3" r:id="rId6"/>
    <sheet state="visible" name="Sabre" sheetId="4" r:id="rId7"/>
    <sheet state="visible" name="Piste" sheetId="5" r:id="rId8"/>
  </sheets>
  <definedNames/>
  <calcPr/>
</workbook>
</file>

<file path=xl/sharedStrings.xml><?xml version="1.0" encoding="utf-8"?>
<sst xmlns="http://schemas.openxmlformats.org/spreadsheetml/2006/main" count="138" uniqueCount="89">
  <si>
    <t>Below you will find a sample High School Fencing Program Budget.</t>
  </si>
  <si>
    <t>Notes:</t>
  </si>
  <si>
    <t>Your High School program may or may not require all items listed as some of your athletes may be using their personal gear.</t>
  </si>
  <si>
    <t>Depending on your school/state requirements, you may need to adjust coach honoraium/salary accordingly</t>
  </si>
  <si>
    <t>This is ment to be an overview and a starting point and costs may change year over year. Please review expenses prior to proposing your budget.</t>
  </si>
  <si>
    <t>Other Equipment/Supplies to Consider. Some of which your high school may already have.</t>
  </si>
  <si>
    <t>Armory Kit -  Tools</t>
  </si>
  <si>
    <t>Officials</t>
  </si>
  <si>
    <t>CPR/First Aid Training</t>
  </si>
  <si>
    <t>Transportation</t>
  </si>
  <si>
    <t>Promotional Materials</t>
  </si>
  <si>
    <t>First Aid Kit</t>
  </si>
  <si>
    <t>Coaches</t>
  </si>
  <si>
    <t>Athletic Trainer Services</t>
  </si>
  <si>
    <t>AED</t>
  </si>
  <si>
    <t>The highlighted cells to be updated. Fencing Uniform expense Line Items are based on expense per athlete, simply update the highlighted cell below (B19)
This high-level budget is to give an overview. See additional tabs per discipline.</t>
  </si>
  <si>
    <t>Total Athletes</t>
  </si>
  <si>
    <t>Fencing Uniform</t>
  </si>
  <si>
    <t>Individual</t>
  </si>
  <si>
    <t>Total</t>
  </si>
  <si>
    <t>Mask</t>
  </si>
  <si>
    <t>Jacket</t>
  </si>
  <si>
    <t>Pants</t>
  </si>
  <si>
    <t>Underarm Protectors</t>
  </si>
  <si>
    <t>Gloves</t>
  </si>
  <si>
    <t>Blades</t>
  </si>
  <si>
    <t>Body Cords</t>
  </si>
  <si>
    <t>Socks</t>
  </si>
  <si>
    <t>Scoring Equipement</t>
  </si>
  <si>
    <t>Reel (2 per Scoring Box)</t>
  </si>
  <si>
    <t>Scoring Box (Recommend 1 per 15 athletes)</t>
  </si>
  <si>
    <t>Montly</t>
  </si>
  <si>
    <t>Head Coach Honorarium</t>
  </si>
  <si>
    <t>Other Expenses</t>
  </si>
  <si>
    <t>Monthly</t>
  </si>
  <si>
    <t>Armory Kit - Tools</t>
  </si>
  <si>
    <t>Other 1</t>
  </si>
  <si>
    <t>Other 2</t>
  </si>
  <si>
    <t>Other 3</t>
  </si>
  <si>
    <t>Other 4</t>
  </si>
  <si>
    <t xml:space="preserve">Total Year 1 </t>
  </si>
  <si>
    <r>
      <rPr>
        <rFont val="Arial"/>
        <b/>
        <color theme="1"/>
      </rPr>
      <t>Foil Cost Analysis</t>
    </r>
    <r>
      <rPr>
        <rFont val="Arial"/>
        <color theme="1"/>
      </rPr>
      <t>: Foil apparel tends to last as long as sabre apparel with the Lame being the source of issues after a time. Foil wires tend to hold up better than Epee wires with the notable exception of the alligator clips. This applies to body and neck cords. These items are relatively inexpensive to replace, running between $8 and $40 USD. The most common issue with any wire is the shrinking of the banana flanges around the prongs. This is easily repaired at no cost. The weapon itself deserves its own separate analysis as Foils are the most vulnerable to electrical defects. Below is an average cost analysis for Foil articles as of 2023-2024. 'ROR' indicates 'rate of replacement' followed by the most common reason for replacement. The frequency of replacement is noted as "Rare, Uncommon, Common, and Regular."</t>
    </r>
  </si>
  <si>
    <t>Item</t>
  </si>
  <si>
    <t>Rate of Replacement</t>
  </si>
  <si>
    <t>Lame: $78-$150 USD.</t>
  </si>
  <si>
    <t>ROR: Uncommon/Size or Defective</t>
  </si>
  <si>
    <t>Jacket: $40-$100 USD.</t>
  </si>
  <si>
    <t>ROR: Rare/Size</t>
  </si>
  <si>
    <t>Knickers: $35-$65 USD.</t>
  </si>
  <si>
    <t>Plastron: $21-$120 USD.</t>
  </si>
  <si>
    <t>ROR: Rare/Consumed</t>
  </si>
  <si>
    <t>Chest Protector: $31 USD.</t>
  </si>
  <si>
    <t>ROR: Rare/Damage</t>
  </si>
  <si>
    <t>Glove: $16-$80 USD.</t>
  </si>
  <si>
    <t>ROR: Uncommon/Loss or Damage</t>
  </si>
  <si>
    <t>Mask: $72-$94 USD.</t>
  </si>
  <si>
    <t>ROR: Rare/Defective</t>
  </si>
  <si>
    <t>Body cord: $35 USD.</t>
  </si>
  <si>
    <t>ROR: Uncommon/Damage</t>
  </si>
  <si>
    <t>Neck cord: $8-$12 USD.</t>
  </si>
  <si>
    <t>ROR: Uncommon/Lost</t>
  </si>
  <si>
    <t>Foil: $80-$210 USD.</t>
  </si>
  <si>
    <t>ROR: Common/Consumed</t>
  </si>
  <si>
    <t>Additional Items:</t>
  </si>
  <si>
    <t>Tip Tape: &lt;$30 USD.</t>
  </si>
  <si>
    <t>ROR: Regular/Consumed</t>
  </si>
  <si>
    <t>Hex Driver</t>
  </si>
  <si>
    <t>Total to outfit 3 men and 3 women: 416 × 6=$2,496</t>
  </si>
  <si>
    <r>
      <rPr>
        <rFont val="Arial"/>
        <b/>
        <color theme="1"/>
      </rPr>
      <t>Epee Cost Analysis</t>
    </r>
    <r>
      <rPr>
        <rFont val="Arial"/>
        <color theme="1"/>
      </rPr>
      <t>: Epee tends to fall somewhere in the middle of the price range with the majority of the equipment being slightly cheaper than Foil or Sabre with the exception of the weapon itself. A well built Epee is expensive and will require regular upkeep. Below is an average cost for Epee articles as of 2023-2024. 'ROR' indicates 'rate of replacement' followed by the most common reason for replacement. The frequency of replacement is noted as "Rare, Uncommon, Common, and Regular."</t>
    </r>
  </si>
  <si>
    <t>Mask: $66-$84.</t>
  </si>
  <si>
    <t>Body cord: $16-$35 USD.</t>
  </si>
  <si>
    <t>Epee: $95-$240 USD.</t>
  </si>
  <si>
    <t>Tip Screws:&lt;$10 USD.</t>
  </si>
  <si>
    <t>Tip Spring:&lt;$10 USD.</t>
  </si>
  <si>
    <t>ROR: Uncommon/Consumed</t>
  </si>
  <si>
    <t>Tip: &lt;$20 USD.</t>
  </si>
  <si>
    <t>Total to outfit 3 men and 3 women: 320 × 6= $1,920</t>
  </si>
  <si>
    <r>
      <rPr>
        <rFont val="Arial"/>
        <b/>
        <color theme="1"/>
      </rPr>
      <t>Sabre Cost Analysis:</t>
    </r>
    <r>
      <rPr>
        <rFont val="Arial"/>
        <color theme="1"/>
      </rPr>
      <t xml:space="preserve"> Sabre is the most expensive discipline and has a relatively high rate of gear replacement. This is due to the nature of the sport and the subsequent interaction of sweat with electronics. Proper storage must be maintained for Sabre equipment to prevent rust and dead spots. In addition, the base price for nearly all articles is significantly higher than for Foil or Epee. Below is an average cost for Epee articles as of 2023-2024. 'ROR' indicates “rate of replacement” followed by the most common reason for replacement. The frequency of replacement is noted as "Rare, Uncommon, Common, and Regular."</t>
    </r>
  </si>
  <si>
    <t>Lame: $106-$300 USD.</t>
  </si>
  <si>
    <t>ROR: Uncommon/Defective</t>
  </si>
  <si>
    <t>Cuff: $15 USD.</t>
  </si>
  <si>
    <t>Mask: $110-$140 USD.</t>
  </si>
  <si>
    <t>Sabre: $100-$300 USD.</t>
  </si>
  <si>
    <t>Total to outfit 3 men and 3 women: 517 × 6=$3,102</t>
  </si>
  <si>
    <r>
      <rPr>
        <rFont val="Arial"/>
        <b/>
        <color theme="1"/>
      </rPr>
      <t xml:space="preserve">Piste: </t>
    </r>
    <r>
      <rPr>
        <rFont val="Arial"/>
        <color theme="1"/>
      </rPr>
      <t>The details below indicate the average cost in 2023-2024 of furnishing a fully functional fencing Piste. For our purposes monitor boxes and a grounded Piste are not included as they are not 'essential' to a High School level team.</t>
    </r>
  </si>
  <si>
    <t>Reel Box: $375 USD a piece or $750 USD for a set.</t>
  </si>
  <si>
    <t>Score Box: $500 USD for a unit with no time or score. $1000-1500 USD for a Favero unit with time and score indicators.</t>
  </si>
  <si>
    <t>Floor cord: $50-$80 USD for one cord or $100-$160 USD for a set.</t>
  </si>
  <si>
    <t>Total for One full Piste: $1,350-$2,410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</si>
</sst>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5">
    <font>
      <sz val="10.0"/>
      <color rgb="FF000000"/>
      <name val="Arial"/>
      <scheme val="minor"/>
    </font>
    <font>
      <b/>
      <color theme="1"/>
      <name val="Arial"/>
      <scheme val="minor"/>
    </font>
    <font/>
    <font>
      <color theme="1"/>
      <name val="Arial"/>
      <scheme val="minor"/>
    </font>
    <font>
      <color theme="1"/>
      <name val="Arial"/>
    </font>
  </fonts>
  <fills count="4">
    <fill>
      <patternFill patternType="none"/>
    </fill>
    <fill>
      <patternFill patternType="lightGray"/>
    </fill>
    <fill>
      <patternFill patternType="solid">
        <fgColor rgb="FFFFFF00"/>
        <bgColor rgb="FFFFFF00"/>
      </patternFill>
    </fill>
    <fill>
      <patternFill patternType="solid">
        <fgColor rgb="FF000000"/>
        <bgColor rgb="FF000000"/>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left style="thin">
        <color rgb="FF000000"/>
      </left>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0" fontId="1" numFmtId="0" xfId="0" applyAlignment="1" applyBorder="1" applyFont="1">
      <alignment readingOrder="0"/>
    </xf>
    <xf borderId="2" fillId="0" fontId="2" numFmtId="0" xfId="0" applyBorder="1" applyFont="1"/>
    <xf borderId="3" fillId="0" fontId="2" numFmtId="0" xfId="0" applyBorder="1" applyFont="1"/>
    <xf borderId="0" fillId="0" fontId="3" numFmtId="0" xfId="0" applyAlignment="1" applyFont="1">
      <alignment readingOrder="0"/>
    </xf>
    <xf borderId="1" fillId="0" fontId="3" numFmtId="0" xfId="0" applyAlignment="1" applyBorder="1" applyFont="1">
      <alignment readingOrder="0" shrinkToFit="0" wrapText="1"/>
    </xf>
    <xf borderId="0" fillId="0" fontId="3" numFmtId="0" xfId="0" applyAlignment="1" applyFont="1">
      <alignment readingOrder="0" shrinkToFit="0" wrapText="1"/>
    </xf>
    <xf borderId="4" fillId="0" fontId="3" numFmtId="0" xfId="0" applyAlignment="1" applyBorder="1" applyFont="1">
      <alignment horizontal="left" readingOrder="0" shrinkToFit="0" vertical="top" wrapText="1"/>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 fillId="0" fontId="1" numFmtId="0" xfId="0" applyAlignment="1" applyBorder="1" applyFont="1">
      <alignment horizontal="center" readingOrder="0" shrinkToFit="0" wrapText="1"/>
    </xf>
    <xf borderId="10" fillId="0" fontId="3" numFmtId="0" xfId="0" applyAlignment="1" applyBorder="1" applyFont="1">
      <alignment horizontal="center" readingOrder="0"/>
    </xf>
    <xf borderId="4" fillId="0" fontId="3" numFmtId="0" xfId="0" applyBorder="1" applyFont="1"/>
    <xf borderId="5" fillId="0" fontId="3" numFmtId="0" xfId="0" applyBorder="1" applyFont="1"/>
    <xf borderId="6" fillId="0" fontId="3" numFmtId="0" xfId="0" applyBorder="1" applyFont="1"/>
    <xf borderId="10" fillId="0" fontId="1" numFmtId="0" xfId="0" applyBorder="1" applyFont="1"/>
    <xf borderId="10" fillId="2" fontId="3" numFmtId="0" xfId="0" applyAlignment="1" applyBorder="1" applyFill="1" applyFont="1">
      <alignment readingOrder="0"/>
    </xf>
    <xf borderId="11" fillId="0" fontId="3" numFmtId="0" xfId="0" applyBorder="1" applyFont="1"/>
    <xf borderId="12" fillId="0" fontId="3" numFmtId="0" xfId="0" applyBorder="1" applyFont="1"/>
    <xf borderId="10" fillId="0" fontId="3" numFmtId="0" xfId="0" applyAlignment="1" applyBorder="1" applyFont="1">
      <alignment horizontal="right"/>
    </xf>
    <xf borderId="10" fillId="0" fontId="3" numFmtId="164" xfId="0" applyBorder="1" applyFont="1" applyNumberFormat="1"/>
    <xf borderId="10" fillId="0" fontId="3" numFmtId="0" xfId="0" applyAlignment="1" applyBorder="1" applyFont="1">
      <alignment horizontal="right" readingOrder="0"/>
    </xf>
    <xf borderId="10" fillId="0" fontId="3" numFmtId="0" xfId="0" applyAlignment="1" applyBorder="1" applyFont="1">
      <alignment horizontal="right" readingOrder="0"/>
    </xf>
    <xf borderId="10" fillId="0" fontId="3" numFmtId="164" xfId="0" applyAlignment="1" applyBorder="1" applyFont="1" applyNumberFormat="1">
      <alignment horizontal="right" readingOrder="0"/>
    </xf>
    <xf borderId="10" fillId="0" fontId="3" numFmtId="164" xfId="0" applyAlignment="1" applyBorder="1" applyFont="1" applyNumberFormat="1">
      <alignment horizontal="right" readingOrder="0"/>
    </xf>
    <xf borderId="10" fillId="0" fontId="1" numFmtId="0" xfId="0" applyAlignment="1" applyBorder="1" applyFont="1">
      <alignment readingOrder="0"/>
    </xf>
    <xf borderId="10" fillId="0" fontId="1" numFmtId="164" xfId="0" applyBorder="1" applyFont="1" applyNumberFormat="1"/>
    <xf borderId="12" fillId="0" fontId="1" numFmtId="0" xfId="0" applyBorder="1" applyFont="1"/>
    <xf borderId="10" fillId="0" fontId="4" numFmtId="0" xfId="0" applyAlignment="1" applyBorder="1" applyFont="1">
      <alignment horizontal="right" readingOrder="0" shrinkToFit="0" vertical="bottom" wrapText="1"/>
    </xf>
    <xf borderId="3" fillId="0" fontId="4" numFmtId="164" xfId="0" applyAlignment="1" applyBorder="1" applyFont="1" applyNumberFormat="1">
      <alignment horizontal="right" readingOrder="0" vertical="bottom"/>
    </xf>
    <xf borderId="10" fillId="0" fontId="3" numFmtId="0" xfId="0" applyAlignment="1" applyBorder="1" applyFont="1">
      <alignment horizontal="right" shrinkToFit="0" wrapText="1"/>
    </xf>
    <xf borderId="11" fillId="0" fontId="3" numFmtId="0" xfId="0" applyAlignment="1" applyBorder="1" applyFont="1">
      <alignment readingOrder="0"/>
    </xf>
    <xf borderId="10" fillId="0" fontId="3" numFmtId="0" xfId="0" applyBorder="1" applyFont="1"/>
    <xf borderId="10" fillId="2" fontId="3" numFmtId="164" xfId="0" applyAlignment="1" applyBorder="1" applyFont="1" applyNumberFormat="1">
      <alignment readingOrder="0"/>
    </xf>
    <xf borderId="10" fillId="3" fontId="3" numFmtId="0" xfId="0" applyBorder="1" applyFill="1" applyFont="1"/>
    <xf borderId="10" fillId="0" fontId="3" numFmtId="164" xfId="0" applyAlignment="1" applyBorder="1" applyFont="1" applyNumberFormat="1">
      <alignment readingOrder="0"/>
    </xf>
    <xf borderId="10" fillId="2" fontId="3" numFmtId="0" xfId="0" applyBorder="1" applyFont="1"/>
    <xf borderId="10" fillId="2" fontId="3" numFmtId="164" xfId="0" applyBorder="1" applyFont="1" applyNumberFormat="1"/>
    <xf borderId="10" fillId="2" fontId="3" numFmtId="0" xfId="0" applyAlignment="1" applyBorder="1" applyFont="1">
      <alignment horizontal="right" readingOrder="0"/>
    </xf>
    <xf borderId="7" fillId="0" fontId="3" numFmtId="0" xfId="0" applyBorder="1" applyFont="1"/>
    <xf borderId="10" fillId="0" fontId="3" numFmtId="0" xfId="0" applyAlignment="1" applyBorder="1" applyFont="1">
      <alignment readingOrder="0"/>
    </xf>
    <xf borderId="13" fillId="0" fontId="3" numFmtId="0" xfId="0" applyAlignment="1" applyBorder="1" applyFont="1">
      <alignment horizontal="left" readingOrder="0"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1" numFmtId="0" xfId="0" applyAlignment="1" applyBorder="1" applyFont="1">
      <alignment readingOrder="0"/>
    </xf>
    <xf borderId="1" fillId="0" fontId="1" numFmtId="0" xfId="0" applyAlignment="1" applyBorder="1" applyFont="1">
      <alignment horizontal="center" readingOrder="0"/>
    </xf>
    <xf borderId="13" fillId="0" fontId="3" numFmtId="0" xfId="0" applyAlignment="1" applyBorder="1" applyFont="1">
      <alignment horizontal="left" readingOrder="0" shrinkToFit="0" vertical="top" wrapText="1"/>
    </xf>
    <xf borderId="4" fillId="0" fontId="3" numFmtId="0" xfId="0" applyAlignment="1" applyBorder="1" applyFont="1">
      <alignment readingOrder="0" shrinkToFit="0" vertical="top" wrapText="1"/>
    </xf>
    <xf borderId="12" fillId="0" fontId="2" numFmtId="0" xfId="0" applyBorder="1" applyFont="1"/>
    <xf borderId="11" fillId="0" fontId="2" numFmtId="0" xfId="0" applyBorder="1" applyFont="1"/>
    <xf borderId="1" fillId="0" fontId="3"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2.63"/>
    <col customWidth="1" min="2" max="2" width="19.0"/>
    <col customWidth="1" min="3" max="3" width="17.5"/>
  </cols>
  <sheetData>
    <row r="1">
      <c r="A1" s="1" t="s">
        <v>0</v>
      </c>
      <c r="B1" s="2"/>
      <c r="C1" s="3"/>
      <c r="D1" s="4"/>
    </row>
    <row r="2">
      <c r="A2" s="1" t="s">
        <v>1</v>
      </c>
      <c r="B2" s="2"/>
      <c r="C2" s="3"/>
    </row>
    <row r="3">
      <c r="A3" s="5" t="s">
        <v>2</v>
      </c>
      <c r="B3" s="2"/>
      <c r="C3" s="3"/>
      <c r="D3" s="6"/>
      <c r="E3" s="6"/>
      <c r="F3" s="6"/>
      <c r="G3" s="6"/>
    </row>
    <row r="4">
      <c r="A4" s="5" t="s">
        <v>3</v>
      </c>
      <c r="B4" s="2"/>
      <c r="C4" s="3"/>
      <c r="D4" s="4"/>
      <c r="E4" s="4"/>
      <c r="F4" s="4"/>
      <c r="G4" s="4"/>
    </row>
    <row r="5">
      <c r="A5" s="7" t="s">
        <v>4</v>
      </c>
      <c r="B5" s="8"/>
      <c r="C5" s="9"/>
    </row>
    <row r="6">
      <c r="A6" s="10"/>
      <c r="B6" s="11"/>
      <c r="C6" s="12"/>
    </row>
    <row r="8">
      <c r="A8" s="13" t="s">
        <v>5</v>
      </c>
      <c r="B8" s="2"/>
      <c r="C8" s="3"/>
      <c r="D8" s="4"/>
      <c r="E8" s="4"/>
      <c r="F8" s="4"/>
    </row>
    <row r="9">
      <c r="A9" s="14" t="s">
        <v>6</v>
      </c>
      <c r="B9" s="14" t="s">
        <v>7</v>
      </c>
      <c r="C9" s="14" t="s">
        <v>8</v>
      </c>
    </row>
    <row r="10">
      <c r="A10" s="14" t="s">
        <v>9</v>
      </c>
      <c r="B10" s="14" t="s">
        <v>10</v>
      </c>
      <c r="C10" s="14" t="s">
        <v>11</v>
      </c>
    </row>
    <row r="11">
      <c r="A11" s="14" t="s">
        <v>12</v>
      </c>
      <c r="B11" s="14" t="s">
        <v>13</v>
      </c>
      <c r="C11" s="14" t="s">
        <v>14</v>
      </c>
    </row>
    <row r="12" ht="15.0" customHeight="1"/>
    <row r="13">
      <c r="A13" s="5" t="s">
        <v>15</v>
      </c>
      <c r="B13" s="2"/>
      <c r="C13" s="3"/>
    </row>
    <row r="15">
      <c r="A15" s="15"/>
      <c r="B15" s="16"/>
      <c r="C15" s="17"/>
    </row>
    <row r="16">
      <c r="A16" s="18" t="s">
        <v>16</v>
      </c>
      <c r="B16" s="19">
        <v>18.0</v>
      </c>
      <c r="C16" s="20"/>
    </row>
    <row r="17">
      <c r="A17" s="21"/>
      <c r="C17" s="20"/>
    </row>
    <row r="18">
      <c r="A18" s="18" t="s">
        <v>17</v>
      </c>
      <c r="B18" s="18" t="s">
        <v>18</v>
      </c>
      <c r="C18" s="18" t="s">
        <v>19</v>
      </c>
    </row>
    <row r="19">
      <c r="A19" s="22" t="s">
        <v>20</v>
      </c>
      <c r="B19" s="23">
        <v>120.0</v>
      </c>
      <c r="C19" s="23">
        <f t="shared" ref="C19:C24" si="1">B19*$B$16</f>
        <v>2160</v>
      </c>
    </row>
    <row r="20">
      <c r="A20" s="22" t="s">
        <v>21</v>
      </c>
      <c r="B20" s="23">
        <v>100.0</v>
      </c>
      <c r="C20" s="23">
        <f t="shared" si="1"/>
        <v>1800</v>
      </c>
    </row>
    <row r="21">
      <c r="A21" s="22" t="s">
        <v>22</v>
      </c>
      <c r="B21" s="23">
        <v>60.0</v>
      </c>
      <c r="C21" s="23">
        <f t="shared" si="1"/>
        <v>1080</v>
      </c>
    </row>
    <row r="22">
      <c r="A22" s="22" t="s">
        <v>23</v>
      </c>
      <c r="B22" s="23">
        <v>100.0</v>
      </c>
      <c r="C22" s="23">
        <f t="shared" si="1"/>
        <v>1800</v>
      </c>
    </row>
    <row r="23">
      <c r="A23" s="22" t="s">
        <v>24</v>
      </c>
      <c r="B23" s="23">
        <v>35.0</v>
      </c>
      <c r="C23" s="23">
        <f t="shared" si="1"/>
        <v>630</v>
      </c>
    </row>
    <row r="24">
      <c r="A24" s="24" t="s">
        <v>25</v>
      </c>
      <c r="B24" s="23">
        <v>100.0</v>
      </c>
      <c r="C24" s="23">
        <f t="shared" si="1"/>
        <v>1800</v>
      </c>
    </row>
    <row r="25">
      <c r="A25" s="25" t="s">
        <v>26</v>
      </c>
      <c r="B25" s="26">
        <v>25.0</v>
      </c>
      <c r="C25" s="27">
        <v>725.0</v>
      </c>
    </row>
    <row r="26">
      <c r="A26" s="25" t="s">
        <v>27</v>
      </c>
      <c r="B26" s="26">
        <v>20.0</v>
      </c>
      <c r="C26" s="27">
        <v>580.0</v>
      </c>
    </row>
    <row r="27">
      <c r="A27" s="28" t="s">
        <v>19</v>
      </c>
      <c r="B27" s="29">
        <f t="shared" ref="B27:C27" si="2">SUM(B19:B26)</f>
        <v>560</v>
      </c>
      <c r="C27" s="29">
        <f t="shared" si="2"/>
        <v>10575</v>
      </c>
    </row>
    <row r="28">
      <c r="A28" s="21"/>
      <c r="C28" s="20"/>
    </row>
    <row r="29">
      <c r="A29" s="30" t="s">
        <v>28</v>
      </c>
      <c r="C29" s="20"/>
    </row>
    <row r="30">
      <c r="A30" s="31" t="s">
        <v>29</v>
      </c>
      <c r="B30" s="32">
        <v>400.0</v>
      </c>
      <c r="C30" s="32">
        <v>800.0</v>
      </c>
    </row>
    <row r="31">
      <c r="A31" s="33" t="s">
        <v>30</v>
      </c>
      <c r="B31" s="23">
        <v>1400.0</v>
      </c>
      <c r="C31" s="23">
        <f>B31*(ROUNDUP(B16/15,0))</f>
        <v>2800</v>
      </c>
    </row>
    <row r="32">
      <c r="A32" s="21"/>
      <c r="B32" s="4"/>
      <c r="C32" s="34"/>
    </row>
    <row r="33">
      <c r="A33" s="21"/>
      <c r="B33" s="28" t="s">
        <v>31</v>
      </c>
      <c r="C33" s="28" t="s">
        <v>19</v>
      </c>
    </row>
    <row r="34">
      <c r="A34" s="35" t="s">
        <v>32</v>
      </c>
      <c r="B34" s="36">
        <v>1000.0</v>
      </c>
      <c r="C34" s="23">
        <f>B34*3</f>
        <v>3000</v>
      </c>
    </row>
    <row r="35">
      <c r="A35" s="21"/>
      <c r="C35" s="20"/>
    </row>
    <row r="36">
      <c r="A36" s="28" t="s">
        <v>33</v>
      </c>
      <c r="B36" s="28" t="s">
        <v>34</v>
      </c>
      <c r="C36" s="28" t="s">
        <v>19</v>
      </c>
    </row>
    <row r="37">
      <c r="A37" s="24" t="s">
        <v>35</v>
      </c>
      <c r="B37" s="37"/>
      <c r="C37" s="38">
        <v>100.0</v>
      </c>
    </row>
    <row r="38">
      <c r="A38" s="24" t="s">
        <v>9</v>
      </c>
      <c r="B38" s="39"/>
      <c r="C38" s="23">
        <f t="shared" ref="C38:C41" si="3">B38*4</f>
        <v>0</v>
      </c>
    </row>
    <row r="39">
      <c r="A39" s="24" t="s">
        <v>7</v>
      </c>
      <c r="B39" s="39"/>
      <c r="C39" s="23">
        <f t="shared" si="3"/>
        <v>0</v>
      </c>
    </row>
    <row r="40">
      <c r="A40" s="24" t="s">
        <v>10</v>
      </c>
      <c r="B40" s="39"/>
      <c r="C40" s="23">
        <f t="shared" si="3"/>
        <v>0</v>
      </c>
    </row>
    <row r="41">
      <c r="A41" s="24" t="s">
        <v>13</v>
      </c>
      <c r="B41" s="39"/>
      <c r="C41" s="23">
        <f t="shared" si="3"/>
        <v>0</v>
      </c>
    </row>
    <row r="42">
      <c r="A42" s="24" t="s">
        <v>8</v>
      </c>
      <c r="B42" s="37"/>
      <c r="C42" s="40"/>
    </row>
    <row r="43">
      <c r="A43" s="24" t="s">
        <v>11</v>
      </c>
      <c r="B43" s="37"/>
      <c r="C43" s="40"/>
    </row>
    <row r="44">
      <c r="A44" s="24" t="s">
        <v>14</v>
      </c>
      <c r="B44" s="37"/>
      <c r="C44" s="40"/>
    </row>
    <row r="45">
      <c r="A45" s="41" t="s">
        <v>36</v>
      </c>
      <c r="B45" s="23"/>
      <c r="C45" s="23"/>
    </row>
    <row r="46">
      <c r="A46" s="41" t="s">
        <v>37</v>
      </c>
      <c r="B46" s="23"/>
      <c r="C46" s="23"/>
    </row>
    <row r="47">
      <c r="A47" s="41" t="s">
        <v>38</v>
      </c>
      <c r="B47" s="23"/>
      <c r="C47" s="23"/>
    </row>
    <row r="48">
      <c r="A48" s="41" t="s">
        <v>39</v>
      </c>
      <c r="B48" s="23"/>
      <c r="C48" s="23"/>
    </row>
    <row r="49">
      <c r="A49" s="37"/>
      <c r="B49" s="23">
        <f t="shared" ref="B49:C49" si="4">sum(B37:B44)</f>
        <v>0</v>
      </c>
      <c r="C49" s="23">
        <f t="shared" si="4"/>
        <v>100</v>
      </c>
    </row>
    <row r="50">
      <c r="A50" s="21"/>
      <c r="C50" s="20"/>
    </row>
    <row r="51">
      <c r="A51" s="21"/>
      <c r="C51" s="20"/>
    </row>
    <row r="52">
      <c r="A52" s="42"/>
      <c r="B52" s="43" t="s">
        <v>40</v>
      </c>
      <c r="C52" s="23">
        <f>Sum(C27,C31,C34,C49)</f>
        <v>16475</v>
      </c>
    </row>
  </sheetData>
  <mergeCells count="7">
    <mergeCell ref="A1:C1"/>
    <mergeCell ref="A2:C2"/>
    <mergeCell ref="A3:C3"/>
    <mergeCell ref="A4:C4"/>
    <mergeCell ref="A8:C8"/>
    <mergeCell ref="A13:C13"/>
    <mergeCell ref="A5:C6"/>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75"/>
    <col customWidth="1" min="2" max="2" width="28.75"/>
    <col customWidth="1" min="5" max="5" width="5.38"/>
    <col customWidth="1" min="6" max="6" width="9.88"/>
    <col customWidth="1" min="7" max="7" width="0.38"/>
    <col customWidth="1" min="8" max="8" width="3.75"/>
  </cols>
  <sheetData>
    <row r="1">
      <c r="A1" s="44" t="s">
        <v>41</v>
      </c>
      <c r="B1" s="45"/>
      <c r="C1" s="45"/>
      <c r="D1" s="45"/>
      <c r="E1" s="45"/>
      <c r="F1" s="45"/>
      <c r="G1" s="45"/>
      <c r="H1" s="46"/>
    </row>
    <row r="2">
      <c r="A2" s="47"/>
      <c r="H2" s="48"/>
    </row>
    <row r="3">
      <c r="A3" s="47"/>
      <c r="H3" s="48"/>
    </row>
    <row r="4">
      <c r="A4" s="47"/>
      <c r="H4" s="48"/>
    </row>
    <row r="5">
      <c r="A5" s="47"/>
      <c r="H5" s="48"/>
    </row>
    <row r="6">
      <c r="A6" s="49"/>
      <c r="B6" s="50"/>
      <c r="C6" s="50"/>
      <c r="D6" s="50"/>
      <c r="E6" s="50"/>
      <c r="F6" s="50"/>
      <c r="G6" s="50"/>
      <c r="H6" s="51"/>
    </row>
    <row r="7">
      <c r="A7" s="52" t="s">
        <v>42</v>
      </c>
      <c r="B7" s="52" t="s">
        <v>43</v>
      </c>
    </row>
    <row r="8">
      <c r="A8" s="43" t="s">
        <v>44</v>
      </c>
      <c r="B8" s="43" t="s">
        <v>45</v>
      </c>
    </row>
    <row r="9">
      <c r="A9" s="43" t="s">
        <v>46</v>
      </c>
      <c r="B9" s="43" t="s">
        <v>47</v>
      </c>
    </row>
    <row r="10">
      <c r="A10" s="43" t="s">
        <v>48</v>
      </c>
      <c r="B10" s="43" t="s">
        <v>47</v>
      </c>
    </row>
    <row r="11">
      <c r="A11" s="43" t="s">
        <v>49</v>
      </c>
      <c r="B11" s="43" t="s">
        <v>50</v>
      </c>
    </row>
    <row r="12">
      <c r="A12" s="43" t="s">
        <v>51</v>
      </c>
      <c r="B12" s="43" t="s">
        <v>52</v>
      </c>
    </row>
    <row r="13">
      <c r="A13" s="43" t="s">
        <v>53</v>
      </c>
      <c r="B13" s="43" t="s">
        <v>54</v>
      </c>
    </row>
    <row r="14">
      <c r="A14" s="43" t="s">
        <v>55</v>
      </c>
      <c r="B14" s="43" t="s">
        <v>56</v>
      </c>
    </row>
    <row r="15">
      <c r="A15" s="43" t="s">
        <v>57</v>
      </c>
      <c r="B15" s="43" t="s">
        <v>58</v>
      </c>
    </row>
    <row r="16">
      <c r="A16" s="43" t="s">
        <v>59</v>
      </c>
      <c r="B16" s="43" t="s">
        <v>60</v>
      </c>
    </row>
    <row r="17">
      <c r="A17" s="43" t="s">
        <v>61</v>
      </c>
      <c r="B17" s="43" t="s">
        <v>62</v>
      </c>
    </row>
    <row r="18">
      <c r="A18" s="28" t="s">
        <v>63</v>
      </c>
      <c r="B18" s="37"/>
    </row>
    <row r="19">
      <c r="A19" s="43" t="s">
        <v>64</v>
      </c>
      <c r="B19" s="43" t="s">
        <v>65</v>
      </c>
    </row>
    <row r="20">
      <c r="A20" s="43" t="s">
        <v>66</v>
      </c>
      <c r="B20" s="35"/>
    </row>
    <row r="21">
      <c r="A21" s="53" t="s">
        <v>67</v>
      </c>
      <c r="B21" s="3"/>
    </row>
  </sheetData>
  <mergeCells count="2">
    <mergeCell ref="A1:H6"/>
    <mergeCell ref="A21:B2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13"/>
    <col customWidth="1" min="2" max="2" width="26.75"/>
  </cols>
  <sheetData>
    <row r="1">
      <c r="A1" s="54" t="s">
        <v>68</v>
      </c>
      <c r="B1" s="45"/>
      <c r="C1" s="45"/>
      <c r="D1" s="45"/>
      <c r="E1" s="45"/>
      <c r="F1" s="46"/>
    </row>
    <row r="2">
      <c r="A2" s="47"/>
      <c r="F2" s="48"/>
    </row>
    <row r="3">
      <c r="A3" s="47"/>
      <c r="F3" s="48"/>
    </row>
    <row r="4">
      <c r="A4" s="47"/>
      <c r="F4" s="48"/>
    </row>
    <row r="5" ht="1.5" customHeight="1">
      <c r="A5" s="47"/>
      <c r="F5" s="48"/>
    </row>
    <row r="6">
      <c r="A6" s="47"/>
      <c r="F6" s="48"/>
    </row>
    <row r="7" ht="1.5" customHeight="1">
      <c r="A7" s="49"/>
      <c r="B7" s="50"/>
      <c r="C7" s="50"/>
      <c r="D7" s="50"/>
      <c r="E7" s="50"/>
      <c r="F7" s="51"/>
    </row>
    <row r="8">
      <c r="A8" s="4"/>
      <c r="B8" s="4"/>
    </row>
    <row r="9">
      <c r="A9" s="28" t="s">
        <v>42</v>
      </c>
      <c r="B9" s="28" t="s">
        <v>43</v>
      </c>
    </row>
    <row r="10">
      <c r="A10" s="43" t="s">
        <v>46</v>
      </c>
      <c r="B10" s="43" t="s">
        <v>47</v>
      </c>
    </row>
    <row r="11">
      <c r="A11" s="43" t="s">
        <v>48</v>
      </c>
      <c r="B11" s="43" t="s">
        <v>47</v>
      </c>
    </row>
    <row r="12">
      <c r="A12" s="43" t="s">
        <v>49</v>
      </c>
      <c r="B12" s="43" t="s">
        <v>50</v>
      </c>
    </row>
    <row r="13">
      <c r="A13" s="43" t="s">
        <v>51</v>
      </c>
      <c r="B13" s="43" t="s">
        <v>52</v>
      </c>
    </row>
    <row r="14">
      <c r="A14" s="43" t="s">
        <v>53</v>
      </c>
      <c r="B14" s="43" t="s">
        <v>54</v>
      </c>
    </row>
    <row r="15">
      <c r="A15" s="43" t="s">
        <v>69</v>
      </c>
      <c r="B15" s="43" t="s">
        <v>56</v>
      </c>
    </row>
    <row r="16">
      <c r="A16" s="43" t="s">
        <v>70</v>
      </c>
      <c r="B16" s="43" t="s">
        <v>62</v>
      </c>
    </row>
    <row r="17">
      <c r="A17" s="43" t="s">
        <v>71</v>
      </c>
      <c r="B17" s="43" t="s">
        <v>62</v>
      </c>
    </row>
    <row r="18">
      <c r="A18" s="28" t="s">
        <v>63</v>
      </c>
      <c r="B18" s="35"/>
    </row>
    <row r="19">
      <c r="A19" s="43" t="s">
        <v>72</v>
      </c>
      <c r="B19" s="43" t="s">
        <v>65</v>
      </c>
    </row>
    <row r="20">
      <c r="A20" s="43" t="s">
        <v>73</v>
      </c>
      <c r="B20" s="43" t="s">
        <v>74</v>
      </c>
    </row>
    <row r="21">
      <c r="A21" s="43" t="s">
        <v>75</v>
      </c>
      <c r="B21" s="43" t="s">
        <v>62</v>
      </c>
    </row>
    <row r="22">
      <c r="A22" s="53" t="s">
        <v>76</v>
      </c>
      <c r="B22" s="3"/>
    </row>
  </sheetData>
  <mergeCells count="2">
    <mergeCell ref="A1:F7"/>
    <mergeCell ref="A22:B2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5"/>
    <col customWidth="1" min="2" max="2" width="26.88"/>
  </cols>
  <sheetData>
    <row r="1">
      <c r="A1" s="55" t="s">
        <v>77</v>
      </c>
      <c r="B1" s="8"/>
      <c r="C1" s="8"/>
      <c r="D1" s="8"/>
      <c r="E1" s="9"/>
    </row>
    <row r="2">
      <c r="A2" s="56"/>
      <c r="E2" s="57"/>
    </row>
    <row r="3">
      <c r="A3" s="56"/>
      <c r="E3" s="57"/>
    </row>
    <row r="4">
      <c r="A4" s="56"/>
      <c r="E4" s="57"/>
    </row>
    <row r="5">
      <c r="A5" s="56"/>
      <c r="E5" s="57"/>
    </row>
    <row r="6" ht="23.25" customHeight="1">
      <c r="A6" s="10"/>
      <c r="B6" s="11"/>
      <c r="C6" s="11"/>
      <c r="D6" s="11"/>
      <c r="E6" s="12"/>
    </row>
    <row r="8">
      <c r="A8" s="28" t="s">
        <v>42</v>
      </c>
      <c r="B8" s="28" t="s">
        <v>43</v>
      </c>
    </row>
    <row r="9">
      <c r="A9" s="43" t="s">
        <v>78</v>
      </c>
      <c r="B9" s="43" t="s">
        <v>79</v>
      </c>
    </row>
    <row r="10">
      <c r="A10" s="43" t="s">
        <v>80</v>
      </c>
      <c r="B10" s="43" t="s">
        <v>79</v>
      </c>
    </row>
    <row r="11">
      <c r="A11" s="43" t="s">
        <v>46</v>
      </c>
      <c r="B11" s="43" t="s">
        <v>47</v>
      </c>
    </row>
    <row r="12">
      <c r="A12" s="43" t="s">
        <v>48</v>
      </c>
      <c r="B12" s="43" t="s">
        <v>47</v>
      </c>
    </row>
    <row r="13">
      <c r="A13" s="43" t="s">
        <v>49</v>
      </c>
      <c r="B13" s="43" t="s">
        <v>50</v>
      </c>
    </row>
    <row r="14">
      <c r="A14" s="43" t="s">
        <v>51</v>
      </c>
      <c r="B14" s="43" t="s">
        <v>52</v>
      </c>
    </row>
    <row r="15">
      <c r="A15" s="43" t="s">
        <v>53</v>
      </c>
      <c r="B15" s="43" t="s">
        <v>54</v>
      </c>
    </row>
    <row r="16">
      <c r="A16" s="43" t="s">
        <v>81</v>
      </c>
      <c r="B16" s="43" t="s">
        <v>56</v>
      </c>
    </row>
    <row r="17">
      <c r="A17" s="43" t="s">
        <v>82</v>
      </c>
      <c r="B17" s="43" t="s">
        <v>62</v>
      </c>
    </row>
    <row r="18">
      <c r="A18" s="43" t="s">
        <v>57</v>
      </c>
      <c r="B18" s="43" t="s">
        <v>58</v>
      </c>
    </row>
    <row r="19">
      <c r="A19" s="43" t="s">
        <v>59</v>
      </c>
      <c r="B19" s="43" t="s">
        <v>60</v>
      </c>
    </row>
    <row r="20">
      <c r="A20" s="53" t="s">
        <v>83</v>
      </c>
      <c r="B20" s="3"/>
    </row>
  </sheetData>
  <mergeCells count="2">
    <mergeCell ref="A1:E6"/>
    <mergeCell ref="A20:B2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5" t="s">
        <v>84</v>
      </c>
      <c r="B1" s="8"/>
      <c r="C1" s="8"/>
      <c r="D1" s="9"/>
    </row>
    <row r="2">
      <c r="A2" s="56"/>
      <c r="D2" s="57"/>
    </row>
    <row r="3" ht="30.0" customHeight="1">
      <c r="A3" s="10"/>
      <c r="B3" s="11"/>
      <c r="C3" s="11"/>
      <c r="D3" s="12"/>
    </row>
    <row r="5">
      <c r="A5" s="1" t="s">
        <v>42</v>
      </c>
      <c r="B5" s="2"/>
      <c r="C5" s="3"/>
    </row>
    <row r="6">
      <c r="A6" s="58" t="s">
        <v>85</v>
      </c>
      <c r="B6" s="2"/>
      <c r="C6" s="3"/>
    </row>
    <row r="7">
      <c r="A7" s="5" t="s">
        <v>86</v>
      </c>
      <c r="B7" s="2"/>
      <c r="C7" s="3"/>
    </row>
    <row r="8">
      <c r="A8" s="5" t="s">
        <v>87</v>
      </c>
      <c r="B8" s="2"/>
      <c r="C8" s="3"/>
    </row>
    <row r="9">
      <c r="A9" s="53" t="s">
        <v>88</v>
      </c>
      <c r="B9" s="2"/>
      <c r="C9" s="3"/>
    </row>
  </sheetData>
  <mergeCells count="6">
    <mergeCell ref="A1:D3"/>
    <mergeCell ref="A6:C6"/>
    <mergeCell ref="A7:C7"/>
    <mergeCell ref="A8:C8"/>
    <mergeCell ref="A9:C9"/>
    <mergeCell ref="A5:C5"/>
  </mergeCells>
  <drawing r:id="rId1"/>
</worksheet>
</file>