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CRM Taskforce\2021\"/>
    </mc:Choice>
  </mc:AlternateContent>
  <xr:revisionPtr revIDLastSave="0" documentId="8_{6EE2A6E7-7156-4824-B9B1-F620CEDC62B2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CR QI spreadsheet June 202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19" i="1" l="1"/>
  <c r="BT18" i="1"/>
  <c r="BT20" i="1" s="1"/>
  <c r="BT17" i="1"/>
  <c r="BR23" i="1"/>
  <c r="BR22" i="1"/>
  <c r="BR21" i="1"/>
  <c r="BS25" i="1"/>
  <c r="BR25" i="1"/>
  <c r="BS24" i="1"/>
  <c r="BR24" i="1"/>
  <c r="BS23" i="1"/>
  <c r="BS22" i="1"/>
  <c r="BS21" i="1"/>
  <c r="BS17" i="1"/>
  <c r="BR17" i="1"/>
  <c r="BL19" i="1"/>
  <c r="BL18" i="1"/>
  <c r="BL17" i="1"/>
  <c r="BN19" i="1"/>
  <c r="BN18" i="1"/>
  <c r="BN20" i="1" s="1"/>
  <c r="BN17" i="1"/>
  <c r="BK19" i="1"/>
  <c r="BK18" i="1"/>
  <c r="BK17" i="1"/>
  <c r="BH17" i="1"/>
  <c r="BH18" i="1"/>
  <c r="BH19" i="1"/>
  <c r="BG19" i="1"/>
  <c r="BG18" i="1"/>
  <c r="BG17" i="1"/>
  <c r="BE5" i="1"/>
  <c r="BD17" i="1"/>
  <c r="BC17" i="1"/>
  <c r="BB17" i="1"/>
  <c r="BB18" i="1"/>
  <c r="BB19" i="1"/>
  <c r="BD21" i="1"/>
  <c r="BD22" i="1"/>
  <c r="BD23" i="1"/>
  <c r="BD24" i="1"/>
  <c r="BD25" i="1"/>
  <c r="BC23" i="1"/>
  <c r="BC22" i="1"/>
  <c r="BC24" i="1"/>
  <c r="BC25" i="1"/>
  <c r="BC21" i="1"/>
  <c r="BA19" i="1"/>
  <c r="BA18" i="1"/>
  <c r="BA17" i="1"/>
  <c r="AY17" i="1"/>
  <c r="AY18" i="1"/>
  <c r="AY19" i="1"/>
  <c r="AI21" i="1"/>
  <c r="AI22" i="1"/>
  <c r="AH22" i="1"/>
  <c r="AH21" i="1"/>
  <c r="AH17" i="1"/>
  <c r="AH23" i="1" s="1"/>
  <c r="AG19" i="1"/>
  <c r="AG18" i="1"/>
  <c r="AG17" i="1"/>
  <c r="O17" i="1"/>
  <c r="J17" i="1"/>
  <c r="J18" i="1"/>
  <c r="J20" i="1" s="1"/>
  <c r="J19" i="1"/>
  <c r="I17" i="1"/>
  <c r="I18" i="1"/>
  <c r="I19" i="1"/>
  <c r="H19" i="1"/>
  <c r="H18" i="1"/>
  <c r="H17" i="1"/>
  <c r="AE17" i="1"/>
  <c r="AE18" i="1"/>
  <c r="AE19" i="1"/>
  <c r="AW19" i="1"/>
  <c r="AW18" i="1"/>
  <c r="AW17" i="1"/>
  <c r="AR19" i="1"/>
  <c r="AR18" i="1"/>
  <c r="AR17" i="1"/>
  <c r="O19" i="1"/>
  <c r="O18" i="1"/>
  <c r="U17" i="1"/>
  <c r="AL17" i="1"/>
  <c r="U19" i="1"/>
  <c r="AL19" i="1"/>
  <c r="U18" i="1"/>
  <c r="AL18" i="1"/>
  <c r="X19" i="1"/>
  <c r="W19" i="1"/>
  <c r="V19" i="1"/>
  <c r="T5" i="1"/>
  <c r="T24" i="1" s="1"/>
  <c r="N6" i="1"/>
  <c r="N7" i="1"/>
  <c r="N8" i="1"/>
  <c r="N9" i="1"/>
  <c r="N10" i="1"/>
  <c r="N11" i="1"/>
  <c r="N12" i="1"/>
  <c r="N13" i="1"/>
  <c r="N14" i="1"/>
  <c r="N15" i="1"/>
  <c r="G5" i="1"/>
  <c r="G21" i="1" s="1"/>
  <c r="BA20" i="1" l="1"/>
  <c r="BL20" i="1"/>
  <c r="BK20" i="1"/>
  <c r="BG20" i="1"/>
  <c r="AH25" i="1"/>
  <c r="AH24" i="1"/>
  <c r="T17" i="1"/>
  <c r="AY20" i="1"/>
  <c r="BB20" i="1"/>
  <c r="BH20" i="1"/>
  <c r="AG20" i="1"/>
  <c r="T25" i="1"/>
  <c r="T23" i="1"/>
  <c r="H20" i="1"/>
  <c r="T21" i="1"/>
  <c r="I20" i="1"/>
  <c r="T22" i="1"/>
  <c r="AE20" i="1"/>
  <c r="G22" i="1"/>
  <c r="G23" i="1"/>
  <c r="G25" i="1"/>
  <c r="G24" i="1"/>
  <c r="AW20" i="1"/>
  <c r="O20" i="1"/>
  <c r="AR20" i="1"/>
  <c r="U20" i="1"/>
  <c r="AL20" i="1"/>
  <c r="N5" i="1"/>
  <c r="BE6" i="1" l="1"/>
  <c r="BE7" i="1"/>
  <c r="BE8" i="1"/>
  <c r="BE9" i="1"/>
  <c r="BE10" i="1"/>
  <c r="BE11" i="1"/>
  <c r="BE12" i="1"/>
  <c r="BE13" i="1"/>
  <c r="BE14" i="1"/>
  <c r="BE15" i="1"/>
  <c r="AN19" i="1" l="1"/>
  <c r="AN18" i="1"/>
  <c r="AN17" i="1"/>
  <c r="AN20" i="1" l="1"/>
  <c r="BM19" i="1" l="1"/>
  <c r="BM18" i="1"/>
  <c r="BM17" i="1"/>
  <c r="BE25" i="1"/>
  <c r="BE24" i="1"/>
  <c r="BE23" i="1"/>
  <c r="BE22" i="1"/>
  <c r="BE21" i="1"/>
  <c r="AX19" i="1"/>
  <c r="AX18" i="1"/>
  <c r="AX17" i="1"/>
  <c r="AU19" i="1"/>
  <c r="AU18" i="1"/>
  <c r="AU17" i="1"/>
  <c r="AT19" i="1"/>
  <c r="AT18" i="1"/>
  <c r="AT17" i="1"/>
  <c r="AS19" i="1"/>
  <c r="AS18" i="1"/>
  <c r="AS17" i="1"/>
  <c r="AP19" i="1"/>
  <c r="AP18" i="1"/>
  <c r="AP17" i="1"/>
  <c r="AO19" i="1"/>
  <c r="AO18" i="1"/>
  <c r="AO17" i="1"/>
  <c r="AD19" i="1"/>
  <c r="AD18" i="1"/>
  <c r="AD17" i="1"/>
  <c r="AB19" i="1"/>
  <c r="AB18" i="1"/>
  <c r="AB17" i="1"/>
  <c r="AA19" i="1"/>
  <c r="AA18" i="1"/>
  <c r="AA17" i="1"/>
  <c r="Z19" i="1"/>
  <c r="Z18" i="1"/>
  <c r="Z17" i="1"/>
  <c r="X18" i="1"/>
  <c r="X17" i="1"/>
  <c r="W18" i="1"/>
  <c r="W17" i="1"/>
  <c r="V18" i="1"/>
  <c r="V17" i="1"/>
  <c r="AJ25" i="1"/>
  <c r="AJ24" i="1"/>
  <c r="AJ23" i="1"/>
  <c r="AJ22" i="1"/>
  <c r="AJ21" i="1"/>
  <c r="AI17" i="1"/>
  <c r="K17" i="1"/>
  <c r="AI25" i="1" l="1"/>
  <c r="AI24" i="1"/>
  <c r="AI23" i="1"/>
  <c r="X20" i="1"/>
  <c r="W20" i="1"/>
  <c r="AB20" i="1"/>
  <c r="AS20" i="1"/>
  <c r="Z20" i="1"/>
  <c r="V20" i="1"/>
  <c r="AA20" i="1"/>
  <c r="AP20" i="1"/>
  <c r="BM20" i="1"/>
  <c r="AO20" i="1"/>
  <c r="AU20" i="1"/>
  <c r="AX20" i="1"/>
  <c r="AD20" i="1"/>
  <c r="AT20" i="1"/>
  <c r="BF5" i="1"/>
  <c r="BF7" i="1"/>
  <c r="BF8" i="1"/>
  <c r="BF9" i="1"/>
  <c r="BF10" i="1"/>
  <c r="BF11" i="1"/>
  <c r="BF12" i="1"/>
  <c r="BF13" i="1"/>
  <c r="BF14" i="1"/>
  <c r="BF15" i="1"/>
  <c r="BF6" i="1"/>
  <c r="BF17" i="1" l="1"/>
  <c r="N24" i="1" l="1"/>
  <c r="N22" i="1"/>
  <c r="N17" i="1"/>
  <c r="N25" i="1"/>
  <c r="N21" i="1"/>
  <c r="N23" i="1"/>
  <c r="BF22" i="1" l="1"/>
  <c r="BF23" i="1"/>
  <c r="BE17" i="1"/>
  <c r="BF21" i="1"/>
  <c r="BF24" i="1"/>
  <c r="BF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 Thomas</author>
    <author>Dion Candelaria</author>
  </authors>
  <commentList>
    <comment ref="G4" authorId="0" shapeId="0" xr:uid="{329F406B-74F4-4724-A1EC-2A8420EBBD88}">
      <text>
        <r>
          <rPr>
            <sz val="9"/>
            <color indexed="81"/>
            <rFont val="Tahoma"/>
            <family val="2"/>
          </rPr>
          <t xml:space="preserve">Will auto-populate after filling in DOB
</t>
        </r>
      </text>
    </comment>
    <comment ref="N4" authorId="1" shapeId="0" xr:uid="{00000000-0006-0000-0000-000001000000}">
      <text>
        <r>
          <rPr>
            <sz val="9"/>
            <color indexed="81"/>
            <rFont val="Tahoma"/>
            <family val="2"/>
          </rPr>
          <t>will auto-populate after filling in date of discharge and commencement</t>
        </r>
      </text>
    </comment>
    <comment ref="W4" authorId="0" shapeId="0" xr:uid="{4FF8A610-BECE-4855-A3A5-48C5F48FCFC1}">
      <text>
        <r>
          <rPr>
            <sz val="9"/>
            <color indexed="81"/>
            <rFont val="Tahoma"/>
            <family val="2"/>
          </rPr>
          <t>Screened positive for depression using a valid and reliable tool</t>
        </r>
      </text>
    </comment>
    <comment ref="X4" authorId="1" shapeId="0" xr:uid="{00000000-0006-0000-0000-000002000000}">
      <text>
        <r>
          <rPr>
            <sz val="9"/>
            <color indexed="81"/>
            <rFont val="Tahoma"/>
            <family val="2"/>
          </rPr>
          <t>offered counselling or referred for counselling</t>
        </r>
      </text>
    </comment>
    <comment ref="AA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Daily smoker</t>
        </r>
        <r>
          <rPr>
            <sz val="9"/>
            <color indexed="81"/>
            <rFont val="Tahoma"/>
            <family val="2"/>
          </rPr>
          <t xml:space="preserve">-smokes daily
</t>
        </r>
        <r>
          <rPr>
            <b/>
            <sz val="9"/>
            <color indexed="81"/>
            <rFont val="Tahoma"/>
            <family val="2"/>
          </rPr>
          <t>Weekly smoker</t>
        </r>
        <r>
          <rPr>
            <sz val="9"/>
            <color indexed="81"/>
            <rFont val="Tahoma"/>
            <family val="2"/>
          </rPr>
          <t xml:space="preserve">-smokes at least weekly
</t>
        </r>
        <r>
          <rPr>
            <b/>
            <sz val="9"/>
            <color indexed="81"/>
            <rFont val="Tahoma"/>
            <family val="2"/>
          </rPr>
          <t>Irregular smoker</t>
        </r>
        <r>
          <rPr>
            <sz val="9"/>
            <color indexed="81"/>
            <rFont val="Tahoma"/>
            <family val="2"/>
          </rPr>
          <t xml:space="preserve">-smokes less than weekly
</t>
        </r>
        <r>
          <rPr>
            <b/>
            <sz val="9"/>
            <color indexed="81"/>
            <rFont val="Tahoma"/>
            <family val="2"/>
          </rPr>
          <t>Ex-smoker</t>
        </r>
        <r>
          <rPr>
            <sz val="9"/>
            <color indexed="81"/>
            <rFont val="Tahoma"/>
            <family val="2"/>
          </rPr>
          <t xml:space="preserve">-does not smoke at all now, but has smoked at least 100 cigarettes or similar amount of other tobacco products in his/her lifetime
</t>
        </r>
        <r>
          <rPr>
            <b/>
            <sz val="9"/>
            <color indexed="81"/>
            <rFont val="Tahoma"/>
            <family val="2"/>
          </rPr>
          <t>Never smoked</t>
        </r>
        <r>
          <rPr>
            <sz val="9"/>
            <color indexed="81"/>
            <rFont val="Tahoma"/>
            <family val="2"/>
          </rPr>
          <t xml:space="preserve">-does not smoke now and/or has smoked fewer than 100 cigarettes or similar amount of other tobacco products in his/her lifetime
</t>
        </r>
      </text>
    </comment>
    <comment ref="AB4" authorId="1" shapeId="0" xr:uid="{00000000-0006-0000-0000-000004000000}">
      <text>
        <r>
          <rPr>
            <sz val="9"/>
            <color indexed="81"/>
            <rFont val="Tahoma"/>
            <family val="2"/>
          </rPr>
          <t>offered counselling or referred for counselling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4" authorId="0" shapeId="0" xr:uid="{D221B031-F49A-4E19-A391-0DB72F6D4275}">
      <text>
        <r>
          <rPr>
            <sz val="9"/>
            <color indexed="81"/>
            <rFont val="Tahoma"/>
            <charset val="1"/>
          </rPr>
          <t xml:space="preserve">Assessed for depression, smoking status, medication adherence, exercise capacity
</t>
        </r>
      </text>
    </comment>
    <comment ref="AP4" authorId="1" shapeId="0" xr:uid="{00000000-0006-0000-0000-000005000000}">
      <text>
        <r>
          <rPr>
            <sz val="9"/>
            <color indexed="81"/>
            <rFont val="Tahoma"/>
            <family val="2"/>
          </rPr>
          <t>offered counselling or referred for counselling</t>
        </r>
      </text>
    </comment>
    <comment ref="AT4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Daily smoker</t>
        </r>
        <r>
          <rPr>
            <sz val="9"/>
            <color indexed="81"/>
            <rFont val="Tahoma"/>
            <family val="2"/>
          </rPr>
          <t xml:space="preserve">-smokes daily
</t>
        </r>
        <r>
          <rPr>
            <b/>
            <sz val="9"/>
            <color indexed="81"/>
            <rFont val="Tahoma"/>
            <family val="2"/>
          </rPr>
          <t>Weekly smoker</t>
        </r>
        <r>
          <rPr>
            <sz val="9"/>
            <color indexed="81"/>
            <rFont val="Tahoma"/>
            <family val="2"/>
          </rPr>
          <t xml:space="preserve">-smokes at least weekly
</t>
        </r>
        <r>
          <rPr>
            <b/>
            <sz val="9"/>
            <color indexed="81"/>
            <rFont val="Tahoma"/>
            <family val="2"/>
          </rPr>
          <t>Irregular smoker</t>
        </r>
        <r>
          <rPr>
            <sz val="9"/>
            <color indexed="81"/>
            <rFont val="Tahoma"/>
            <family val="2"/>
          </rPr>
          <t xml:space="preserve">-smokes less than weekly
</t>
        </r>
        <r>
          <rPr>
            <b/>
            <sz val="9"/>
            <color indexed="81"/>
            <rFont val="Tahoma"/>
            <family val="2"/>
          </rPr>
          <t>Ex-smoker</t>
        </r>
        <r>
          <rPr>
            <sz val="9"/>
            <color indexed="81"/>
            <rFont val="Tahoma"/>
            <family val="2"/>
          </rPr>
          <t xml:space="preserve">-does not smoke at all now, but has smoked at least 100 cigarettes or similar amount of other tobacco products in his/her lifetime
</t>
        </r>
        <r>
          <rPr>
            <b/>
            <sz val="9"/>
            <color indexed="81"/>
            <rFont val="Tahoma"/>
            <family val="2"/>
          </rPr>
          <t>Never smoked</t>
        </r>
        <r>
          <rPr>
            <sz val="9"/>
            <color indexed="81"/>
            <rFont val="Tahoma"/>
            <family val="2"/>
          </rPr>
          <t xml:space="preserve">-does not smoke now and/or has smoked fewer than 100 cigarettes or similar amount of other tobacco products in his/her lifetime
</t>
        </r>
      </text>
    </comment>
    <comment ref="AU4" authorId="1" shapeId="0" xr:uid="{00000000-0006-0000-0000-000007000000}">
      <text>
        <r>
          <rPr>
            <sz val="9"/>
            <color indexed="81"/>
            <rFont val="Tahoma"/>
            <family val="2"/>
          </rPr>
          <t>offered counselling or referred for counselling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J4" authorId="0" shapeId="0" xr:uid="{FC4668A8-3D21-4381-8E3C-43B62B4B91B6}">
      <text>
        <r>
          <rPr>
            <b/>
            <sz val="9"/>
            <color indexed="81"/>
            <rFont val="Tahoma"/>
            <family val="2"/>
          </rPr>
          <t>Insert as per tool used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4" authorId="0" shapeId="0" xr:uid="{CAE0E20C-74F6-4CBE-B1D5-394CDE534E90}">
      <text>
        <r>
          <rPr>
            <sz val="9"/>
            <color indexed="81"/>
            <rFont val="Tahoma"/>
            <family val="2"/>
          </rPr>
          <t xml:space="preserve">Report to outline pt risk factors and individualised ongoing management plan
</t>
        </r>
      </text>
    </comment>
    <comment ref="BT4" authorId="0" shapeId="0" xr:uid="{83134434-1E33-4F3E-9040-F8E99E686596}">
      <text>
        <r>
          <rPr>
            <b/>
            <sz val="9"/>
            <color indexed="81"/>
            <rFont val="Tahoma"/>
            <family val="2"/>
          </rPr>
          <t>Pt completed exercise sessions and reassessment of exercise</t>
        </r>
      </text>
    </comment>
    <comment ref="H18" authorId="0" shapeId="0" xr:uid="{A5C52503-AFA4-4739-9660-46DD93D23E95}">
      <text>
        <r>
          <rPr>
            <sz val="9"/>
            <color indexed="81"/>
            <rFont val="Tahoma"/>
            <family val="2"/>
          </rPr>
          <t>Total female</t>
        </r>
      </text>
    </comment>
    <comment ref="H19" authorId="0" shapeId="0" xr:uid="{E9E80811-77B4-4F15-A30D-F9029B3675BD}">
      <text>
        <r>
          <rPr>
            <b/>
            <sz val="9"/>
            <color indexed="81"/>
            <rFont val="Tahoma"/>
            <family val="2"/>
          </rPr>
          <t xml:space="preserve">Total male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0" authorId="0" shapeId="0" xr:uid="{698CC1B6-6BA0-48DE-9796-259F832D0CEC}">
      <text>
        <r>
          <rPr>
            <b/>
            <sz val="9"/>
            <color indexed="81"/>
            <rFont val="Tahoma"/>
            <family val="2"/>
          </rPr>
          <t>% Female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<sst xmlns="http://schemas.openxmlformats.org/spreadsheetml/2006/main" count="290" uniqueCount="203">
  <si>
    <t>Age</t>
  </si>
  <si>
    <t>Arrhythmia</t>
  </si>
  <si>
    <t>Education-individually</t>
  </si>
  <si>
    <t>Education-group</t>
  </si>
  <si>
    <t>Exercise</t>
  </si>
  <si>
    <t>Once only</t>
  </si>
  <si>
    <t>1/week</t>
  </si>
  <si>
    <t>≥2/week</t>
  </si>
  <si>
    <t>Referred for counselling</t>
  </si>
  <si>
    <t>Reason for non-referral</t>
  </si>
  <si>
    <t>Daily smoker</t>
  </si>
  <si>
    <t>Weekly smoker</t>
  </si>
  <si>
    <t>Irregular smoker</t>
  </si>
  <si>
    <t>Ex-smoker</t>
  </si>
  <si>
    <t>Never smoked</t>
  </si>
  <si>
    <t>Unknown</t>
  </si>
  <si>
    <t>Wait time (days)</t>
  </si>
  <si>
    <t>Yes</t>
  </si>
  <si>
    <t>No</t>
  </si>
  <si>
    <t>Male</t>
  </si>
  <si>
    <t>Female</t>
  </si>
  <si>
    <t>Indeterminate</t>
  </si>
  <si>
    <t>Not stated</t>
  </si>
  <si>
    <t>Heart Failure</t>
  </si>
  <si>
    <t>Angina Pectoris</t>
  </si>
  <si>
    <t>Elective PCI</t>
  </si>
  <si>
    <t>Centre-based</t>
  </si>
  <si>
    <t>Home-based</t>
  </si>
  <si>
    <t>Telephone/Video/Web</t>
  </si>
  <si>
    <t>N/A</t>
  </si>
  <si>
    <t>TAVI</t>
  </si>
  <si>
    <t>Congenital Repair Sx</t>
  </si>
  <si>
    <t>CR frequency</t>
  </si>
  <si>
    <t>Hospital discharge date</t>
  </si>
  <si>
    <t>Interpreter required</t>
  </si>
  <si>
    <t>DEPRESSION</t>
  </si>
  <si>
    <t>SMOKING</t>
  </si>
  <si>
    <t>MEDICATION ADHERENCE</t>
  </si>
  <si>
    <t>EXERCISE CAPACITY</t>
  </si>
  <si>
    <t>CARE TRANSITION</t>
  </si>
  <si>
    <t>CR DISCHARGE ASSESSMENTS</t>
  </si>
  <si>
    <t>Referral diagnosis</t>
  </si>
  <si>
    <t>CR PROGRAM</t>
  </si>
  <si>
    <t>Exercise and education</t>
  </si>
  <si>
    <t>Screened</t>
  </si>
  <si>
    <t>Assessed</t>
  </si>
  <si>
    <t xml:space="preserve">Smoking </t>
  </si>
  <si>
    <t>STEMI</t>
  </si>
  <si>
    <t>NSTEMI</t>
  </si>
  <si>
    <t>CABG</t>
  </si>
  <si>
    <t>Valve Sx</t>
  </si>
  <si>
    <t>Primary PCI</t>
  </si>
  <si>
    <t>Staged PCI</t>
  </si>
  <si>
    <t>ICD, PPM</t>
  </si>
  <si>
    <t>MIN</t>
  </si>
  <si>
    <t>MAX</t>
  </si>
  <si>
    <t>MEAN</t>
  </si>
  <si>
    <t>SD</t>
  </si>
  <si>
    <t>MEDIAN</t>
  </si>
  <si>
    <t>Count No</t>
  </si>
  <si>
    <t>Percentage Yes / Total count</t>
  </si>
  <si>
    <t>Count  Yes</t>
  </si>
  <si>
    <t>TOTAL COUNT</t>
  </si>
  <si>
    <t>Medical management</t>
  </si>
  <si>
    <t>Other</t>
  </si>
  <si>
    <t>Additional cardiac diagnosis 1</t>
  </si>
  <si>
    <t>Additional cardiac diagnosis 2</t>
  </si>
  <si>
    <t>Congenital Heart Disease</t>
  </si>
  <si>
    <t>Result (6MWT)</t>
  </si>
  <si>
    <t>Result (METs)</t>
  </si>
  <si>
    <t>Exercise change (6MWT)</t>
  </si>
  <si>
    <t>Exercise change (METs)</t>
  </si>
  <si>
    <t>Sex recorded at birth</t>
  </si>
  <si>
    <t>Under current treatment</t>
  </si>
  <si>
    <t>Side effects/Contraindication</t>
  </si>
  <si>
    <t>Ref No. 1</t>
  </si>
  <si>
    <t>Ref No. 2</t>
  </si>
  <si>
    <t>Ref No. 4</t>
  </si>
  <si>
    <t>Ref No. 7</t>
  </si>
  <si>
    <t>Ref No. 11</t>
  </si>
  <si>
    <t>Ref No. 8</t>
  </si>
  <si>
    <t>Ref No. 12</t>
  </si>
  <si>
    <t>Ref No. 13</t>
  </si>
  <si>
    <t>Ref No. 9</t>
  </si>
  <si>
    <t>Ref No. 10</t>
  </si>
  <si>
    <t>Ref No. 3</t>
  </si>
  <si>
    <t>Surname</t>
  </si>
  <si>
    <t xml:space="preserve">Jane </t>
  </si>
  <si>
    <t>Doe</t>
  </si>
  <si>
    <t xml:space="preserve"> Patient Record ID</t>
  </si>
  <si>
    <t>Ref No. 14a</t>
  </si>
  <si>
    <t>Ref No. 14b</t>
  </si>
  <si>
    <t>Ref No. 14c</t>
  </si>
  <si>
    <t>Ref No. 15</t>
  </si>
  <si>
    <t>Ref No. 16</t>
  </si>
  <si>
    <t>Ref No. 19</t>
  </si>
  <si>
    <t>(Optional)</t>
  </si>
  <si>
    <t>Ref No. 21</t>
  </si>
  <si>
    <t>SOCIO-DEMOGRAPHIC INFORMATION</t>
  </si>
  <si>
    <t>Ref No. 23</t>
  </si>
  <si>
    <t>Ref No. 25</t>
  </si>
  <si>
    <t>Ref No. 26</t>
  </si>
  <si>
    <t>Ref No. 27</t>
  </si>
  <si>
    <t>Ref. No.29</t>
  </si>
  <si>
    <t>Ref. No. 30</t>
  </si>
  <si>
    <t>Ref No 33</t>
  </si>
  <si>
    <t>Ref. No 34</t>
  </si>
  <si>
    <t>Ref. No 35</t>
  </si>
  <si>
    <t>Ref. No 36</t>
  </si>
  <si>
    <t>Ref. No 22</t>
  </si>
  <si>
    <t>Ref No. 31</t>
  </si>
  <si>
    <t>Ref No. 32</t>
  </si>
  <si>
    <t>Cognitive issues</t>
  </si>
  <si>
    <t>Centre-Based/Face To Face</t>
  </si>
  <si>
    <t>Ref No. 5</t>
  </si>
  <si>
    <t>Ref No. 6</t>
  </si>
  <si>
    <t>Medicare No.</t>
  </si>
  <si>
    <t>DOB</t>
  </si>
  <si>
    <t>ID1</t>
  </si>
  <si>
    <t>ID2</t>
  </si>
  <si>
    <t>ID3</t>
  </si>
  <si>
    <t>ID4</t>
  </si>
  <si>
    <t>ID5</t>
  </si>
  <si>
    <t>ID6</t>
  </si>
  <si>
    <t>ID7</t>
  </si>
  <si>
    <t>ID8</t>
  </si>
  <si>
    <t>ID9</t>
  </si>
  <si>
    <t>ID10</t>
  </si>
  <si>
    <t>Adhering to prescribed treatment?</t>
  </si>
  <si>
    <t>Reason for not adhering</t>
  </si>
  <si>
    <t>Re-Assessment date</t>
  </si>
  <si>
    <t>Re-assessed</t>
  </si>
  <si>
    <t>HRQOL Re-assessed</t>
  </si>
  <si>
    <t>First name</t>
  </si>
  <si>
    <t>Yes - Aboriginal</t>
  </si>
  <si>
    <t>Postcode</t>
  </si>
  <si>
    <t>Initial Assessment date</t>
  </si>
  <si>
    <t>Exercise Capacity assessed</t>
  </si>
  <si>
    <t>CR COMMENCEMENT</t>
  </si>
  <si>
    <t>ExampleID100</t>
  </si>
  <si>
    <t>YEAR 2021</t>
  </si>
  <si>
    <r>
      <t xml:space="preserve">IDENTIFIABLE INFORMATION
</t>
    </r>
    <r>
      <rPr>
        <b/>
        <sz val="12"/>
        <rFont val="Arial"/>
        <family val="2"/>
      </rPr>
      <t xml:space="preserve">(ensure you store securely at your site according to your institutions protocols) </t>
    </r>
  </si>
  <si>
    <t xml:space="preserve">Hospital medical record number (MRN) </t>
  </si>
  <si>
    <r>
      <t xml:space="preserve">Aboriginal and/or Torres Strait Islander </t>
    </r>
    <r>
      <rPr>
        <sz val="10"/>
        <color theme="1"/>
        <rFont val="Arial"/>
        <family val="2"/>
      </rPr>
      <t>status</t>
    </r>
  </si>
  <si>
    <t>REFERRAL INFORMATION</t>
  </si>
  <si>
    <t>CR referral date</t>
  </si>
  <si>
    <t xml:space="preserve">*drag formula from above </t>
  </si>
  <si>
    <t xml:space="preserve">QI 1. WAIT TIME  </t>
  </si>
  <si>
    <t xml:space="preserve">Eligible patient referred within 3 calendar days </t>
  </si>
  <si>
    <t>*insert more rows as required</t>
  </si>
  <si>
    <t>INITIAL ASSESSMENT</t>
  </si>
  <si>
    <t xml:space="preserve">Screened positive </t>
  </si>
  <si>
    <t>Ref No. 17a</t>
  </si>
  <si>
    <t xml:space="preserve">Ref No. 17b </t>
  </si>
  <si>
    <t xml:space="preserve">QI 2. COMMENCEMENT </t>
  </si>
  <si>
    <t xml:space="preserve">Eligible in-patients commenced CR within 28 calendar days </t>
  </si>
  <si>
    <t>COMPREHENSIVE Ax</t>
  </si>
  <si>
    <t xml:space="preserve">QI 3. ASSESSMENT </t>
  </si>
  <si>
    <t>Pt received comprehensive assessment</t>
  </si>
  <si>
    <t xml:space="preserve">QI 4. DEPRESSION SCREENING </t>
  </si>
  <si>
    <t>Ref No. 18a</t>
  </si>
  <si>
    <t>Smoking status</t>
  </si>
  <si>
    <t>Ref No. 18b</t>
  </si>
  <si>
    <t>Ref No. 20a</t>
  </si>
  <si>
    <t>Ref No. 20b</t>
  </si>
  <si>
    <t>HRQOL</t>
  </si>
  <si>
    <t>Health Related QOL assessed</t>
  </si>
  <si>
    <t>Screened pre and post CR &amp; referred for counselling if required</t>
  </si>
  <si>
    <t xml:space="preserve">REASSESSMENT </t>
  </si>
  <si>
    <t>Screened positive for depression</t>
  </si>
  <si>
    <t>Ref No. 24a</t>
  </si>
  <si>
    <t>Ref No. 24b</t>
  </si>
  <si>
    <t>Ref No. 26a</t>
  </si>
  <si>
    <t>Ref No. 28a</t>
  </si>
  <si>
    <t>Ref No. 28b</t>
  </si>
  <si>
    <t>QI 5. SMOKING</t>
  </si>
  <si>
    <t>QI 6. MEDICATION ADHERENCE</t>
  </si>
  <si>
    <t xml:space="preserve">Assessed for medication adherence pre and post </t>
  </si>
  <si>
    <t xml:space="preserve">EXERCISE CAPACITY </t>
  </si>
  <si>
    <t>QI 7. EXERCISE CAPACITY</t>
  </si>
  <si>
    <t xml:space="preserve">Pt completed initial and re-ax to determine exercise capacity </t>
  </si>
  <si>
    <t>QI 8. HRQOL</t>
  </si>
  <si>
    <t>Change in HRQOL</t>
  </si>
  <si>
    <t>Pt completed initial and re-ax to determine HRQOL</t>
  </si>
  <si>
    <t>QI 10. CARE TRANSITION</t>
  </si>
  <si>
    <t>Pt &amp; ongoing care providers provided with report</t>
  </si>
  <si>
    <t>QI 9. COMPREHENSIVE REASSESSMENT</t>
  </si>
  <si>
    <t>Pt received comprehensive reassessment of risk factors</t>
  </si>
  <si>
    <t>Communication with ongoing care providers</t>
  </si>
  <si>
    <t>REASSESSMENT</t>
  </si>
  <si>
    <t>CR delivery mode</t>
  </si>
  <si>
    <t xml:space="preserve">CR content </t>
  </si>
  <si>
    <t>2 per week</t>
  </si>
  <si>
    <t>Ref. No 37</t>
  </si>
  <si>
    <t xml:space="preserve">No. exercise sessions attended </t>
  </si>
  <si>
    <t>Ref. No 38</t>
  </si>
  <si>
    <t xml:space="preserve">No. education sessions attended </t>
  </si>
  <si>
    <t>Ref. No 39</t>
  </si>
  <si>
    <t xml:space="preserve">CR completion </t>
  </si>
  <si>
    <t xml:space="preserve">Time to commencement </t>
  </si>
  <si>
    <t>*drag formula from above (initial ax date - hospital discharge date)</t>
  </si>
  <si>
    <t>Result HRQOL (Tool label here)</t>
  </si>
  <si>
    <t>Screened pre &amp; post &amp; referred if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</si>
</sst>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9"/>
      <color indexed="81"/>
      <name val="Tahoma"/>
      <charset val="1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0" xfId="0" applyFont="1"/>
    <xf numFmtId="0" fontId="7" fillId="5" borderId="0" xfId="0" applyFont="1" applyFill="1" applyBorder="1" applyAlignment="1"/>
    <xf numFmtId="0" fontId="7" fillId="0" borderId="0" xfId="0" applyFont="1" applyFill="1" applyBorder="1"/>
    <xf numFmtId="2" fontId="7" fillId="0" borderId="0" xfId="0" applyNumberFormat="1" applyFont="1" applyBorder="1"/>
    <xf numFmtId="2" fontId="7" fillId="0" borderId="2" xfId="0" applyNumberFormat="1" applyFont="1" applyBorder="1"/>
    <xf numFmtId="0" fontId="7" fillId="5" borderId="2" xfId="0" applyFont="1" applyFill="1" applyBorder="1" applyAlignment="1"/>
    <xf numFmtId="0" fontId="5" fillId="0" borderId="13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4" fillId="0" borderId="0" xfId="0" applyFont="1" applyFill="1" applyBorder="1"/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vertical="center"/>
    </xf>
    <xf numFmtId="0" fontId="12" fillId="9" borderId="9" xfId="0" applyFont="1" applyFill="1" applyBorder="1" applyAlignment="1">
      <alignment vertical="center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vertical="center"/>
    </xf>
    <xf numFmtId="0" fontId="12" fillId="9" borderId="15" xfId="0" applyFont="1" applyFill="1" applyBorder="1" applyAlignment="1">
      <alignment vertical="center"/>
    </xf>
    <xf numFmtId="0" fontId="9" fillId="9" borderId="8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7" fillId="0" borderId="0" xfId="0" applyFont="1" applyFill="1" applyBorder="1" applyAlignment="1"/>
    <xf numFmtId="0" fontId="9" fillId="12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wrapText="1"/>
    </xf>
    <xf numFmtId="14" fontId="22" fillId="0" borderId="1" xfId="0" applyNumberFormat="1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vertical="center"/>
    </xf>
    <xf numFmtId="0" fontId="6" fillId="10" borderId="0" xfId="0" applyFont="1" applyFill="1" applyAlignment="1">
      <alignment horizontal="center"/>
    </xf>
    <xf numFmtId="0" fontId="7" fillId="10" borderId="0" xfId="0" applyFont="1" applyFill="1" applyBorder="1"/>
    <xf numFmtId="164" fontId="7" fillId="10" borderId="2" xfId="0" applyNumberFormat="1" applyFont="1" applyFill="1" applyBorder="1" applyAlignment="1"/>
    <xf numFmtId="164" fontId="7" fillId="10" borderId="0" xfId="0" applyNumberFormat="1" applyFont="1" applyFill="1" applyBorder="1" applyAlignment="1"/>
    <xf numFmtId="0" fontId="7" fillId="10" borderId="2" xfId="0" applyFont="1" applyFill="1" applyBorder="1"/>
    <xf numFmtId="1" fontId="7" fillId="0" borderId="0" xfId="0" applyNumberFormat="1" applyFont="1" applyAlignment="1">
      <alignment horizontal="center"/>
    </xf>
    <xf numFmtId="0" fontId="7" fillId="10" borderId="0" xfId="0" applyFont="1" applyFill="1" applyBorder="1" applyAlignment="1"/>
    <xf numFmtId="0" fontId="13" fillId="3" borderId="6" xfId="0" applyFont="1" applyFill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 vertical="center" wrapText="1"/>
    </xf>
    <xf numFmtId="0" fontId="0" fillId="4" borderId="0" xfId="0" applyFill="1"/>
    <xf numFmtId="0" fontId="15" fillId="4" borderId="14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1" fontId="7" fillId="14" borderId="1" xfId="0" applyNumberFormat="1" applyFont="1" applyFill="1" applyBorder="1" applyAlignment="1">
      <alignment horizontal="center"/>
    </xf>
    <xf numFmtId="14" fontId="7" fillId="14" borderId="1" xfId="0" applyNumberFormat="1" applyFont="1" applyFill="1" applyBorder="1" applyAlignment="1">
      <alignment horizontal="center"/>
    </xf>
    <xf numFmtId="0" fontId="0" fillId="14" borderId="0" xfId="0" applyFill="1"/>
    <xf numFmtId="0" fontId="7" fillId="0" borderId="0" xfId="0" applyFont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2" fontId="7" fillId="0" borderId="0" xfId="0" applyNumberFormat="1" applyFont="1" applyFill="1" applyBorder="1"/>
    <xf numFmtId="0" fontId="13" fillId="2" borderId="8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10" borderId="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9" fillId="11" borderId="5" xfId="0" applyFont="1" applyFill="1" applyBorder="1" applyAlignment="1">
      <alignment horizontal="center" wrapText="1"/>
    </xf>
    <xf numFmtId="0" fontId="19" fillId="11" borderId="7" xfId="0" applyFont="1" applyFill="1" applyBorder="1" applyAlignment="1">
      <alignment horizontal="center" wrapText="1"/>
    </xf>
    <xf numFmtId="0" fontId="20" fillId="11" borderId="7" xfId="0" applyFont="1" applyFill="1" applyBorder="1" applyAlignment="1">
      <alignment horizontal="center" wrapText="1"/>
    </xf>
    <xf numFmtId="0" fontId="9" fillId="7" borderId="11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CCECFF"/>
      <color rgb="FFFFFF99"/>
      <color rgb="FFFFFF66"/>
      <color rgb="FFFFCCFF"/>
      <color rgb="FFFFFFCC"/>
      <color rgb="FFCCFFCC"/>
      <color rgb="FFFF9999"/>
      <color rgb="FF66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H48"/>
  <sheetViews>
    <sheetView tabSelected="1" zoomScaleNormal="100" workbookViewId="0">
      <pane xSplit="4" ySplit="4" topLeftCell="O5" activePane="bottomRight" state="frozen"/>
      <selection pane="topRight" activeCell="E1" sqref="E1"/>
      <selection pane="bottomLeft" activeCell="A5" sqref="A5"/>
      <selection pane="bottomRight" activeCell="P5" sqref="P5"/>
    </sheetView>
  </sheetViews>
  <sheetFormatPr defaultColWidth="8.73046875" defaultRowHeight="15.75" x14ac:dyDescent="0.5"/>
  <cols>
    <col min="1" max="1" width="21" style="2" customWidth="1"/>
    <col min="2" max="2" width="28.59765625" style="2" customWidth="1"/>
    <col min="3" max="3" width="29.59765625" style="2" customWidth="1"/>
    <col min="4" max="4" width="20.73046875" style="2" customWidth="1"/>
    <col min="5" max="5" width="21.73046875" style="2" customWidth="1"/>
    <col min="6" max="6" width="17.3984375" style="2" customWidth="1"/>
    <col min="7" max="7" width="17" style="2" customWidth="1"/>
    <col min="8" max="8" width="25.59765625" style="4" customWidth="1"/>
    <col min="9" max="9" width="50.73046875" style="4" customWidth="1"/>
    <col min="10" max="10" width="25.59765625" style="4" customWidth="1"/>
    <col min="11" max="11" width="13.86328125" style="4" customWidth="1"/>
    <col min="12" max="12" width="28.3984375" style="3" customWidth="1"/>
    <col min="13" max="13" width="21.86328125" style="4" customWidth="1"/>
    <col min="14" max="14" width="24.265625" style="6" customWidth="1"/>
    <col min="15" max="15" width="17.86328125" style="10" customWidth="1"/>
    <col min="16" max="16" width="32.265625" style="3" customWidth="1"/>
    <col min="17" max="17" width="33" style="4" customWidth="1"/>
    <col min="18" max="18" width="34" style="5" customWidth="1"/>
    <col min="19" max="19" width="30.73046875" style="4" customWidth="1"/>
    <col min="20" max="21" width="35" style="4" customWidth="1"/>
    <col min="22" max="22" width="22" style="4" customWidth="1"/>
    <col min="23" max="23" width="19.86328125" style="3" customWidth="1"/>
    <col min="24" max="24" width="17.3984375" style="4" customWidth="1"/>
    <col min="25" max="25" width="26" style="4" customWidth="1"/>
    <col min="26" max="26" width="23.59765625" style="4" customWidth="1"/>
    <col min="27" max="27" width="26.86328125" style="4" customWidth="1"/>
    <col min="28" max="28" width="14.59765625" style="3" customWidth="1"/>
    <col min="29" max="30" width="18.86328125" style="4" customWidth="1"/>
    <col min="31" max="31" width="26" style="4" customWidth="1"/>
    <col min="32" max="32" width="32" style="3" customWidth="1"/>
    <col min="33" max="33" width="32.59765625" style="3" customWidth="1"/>
    <col min="34" max="34" width="25.265625" style="3" customWidth="1"/>
    <col min="35" max="35" width="19.3984375" style="3" customWidth="1"/>
    <col min="36" max="37" width="21.265625" style="3" customWidth="1"/>
    <col min="38" max="38" width="33.3984375" style="7" customWidth="1"/>
    <col min="39" max="39" width="28.1328125" style="3" customWidth="1"/>
    <col min="40" max="40" width="19.59765625" style="4" customWidth="1"/>
    <col min="41" max="41" width="27" style="2" customWidth="1"/>
    <col min="42" max="42" width="17.1328125" style="2" customWidth="1"/>
    <col min="43" max="43" width="25.73046875" style="2" customWidth="1"/>
    <col min="44" max="44" width="38.265625" style="2" customWidth="1"/>
    <col min="45" max="45" width="19.3984375" style="2" customWidth="1"/>
    <col min="46" max="46" width="22.59765625" style="2" customWidth="1"/>
    <col min="47" max="47" width="19" style="3" customWidth="1"/>
    <col min="48" max="48" width="17.59765625" style="2" customWidth="1"/>
    <col min="49" max="49" width="26.1328125" style="2" customWidth="1"/>
    <col min="50" max="50" width="22.1328125" style="2" customWidth="1"/>
    <col min="51" max="51" width="25.59765625" style="2" customWidth="1"/>
    <col min="52" max="52" width="30.3984375" style="3" customWidth="1"/>
    <col min="53" max="53" width="38.86328125" style="3" customWidth="1"/>
    <col min="54" max="54" width="21.265625" style="3" customWidth="1"/>
    <col min="55" max="55" width="17.3984375" style="3" customWidth="1"/>
    <col min="56" max="56" width="21.3984375" style="3" customWidth="1"/>
    <col min="57" max="57" width="27.86328125" style="3" customWidth="1"/>
    <col min="58" max="58" width="29.59765625" style="3" customWidth="1"/>
    <col min="59" max="59" width="34.1328125" style="3" customWidth="1"/>
    <col min="60" max="60" width="29.59765625" style="7" customWidth="1"/>
    <col min="61" max="61" width="23" style="4" customWidth="1"/>
    <col min="62" max="62" width="20.3984375" style="4" customWidth="1"/>
    <col min="63" max="64" width="29.59765625" style="4" customWidth="1"/>
    <col min="65" max="65" width="26.3984375" style="10" customWidth="1"/>
    <col min="66" max="66" width="22.86328125" style="8" customWidth="1"/>
    <col min="67" max="67" width="22.86328125" style="36" customWidth="1"/>
    <col min="68" max="68" width="19.59765625" style="9" customWidth="1"/>
    <col min="69" max="69" width="28.86328125" style="36" customWidth="1"/>
    <col min="70" max="70" width="29.3984375" style="36" customWidth="1"/>
    <col min="71" max="71" width="25.1328125" style="36" customWidth="1"/>
    <col min="72" max="72" width="26.59765625" style="36" customWidth="1"/>
    <col min="73" max="73" width="23.1328125" style="36" customWidth="1"/>
    <col min="74" max="74" width="33.265625" style="36" customWidth="1"/>
    <col min="75" max="75" width="19.1328125" style="36" customWidth="1"/>
    <col min="76" max="16384" width="8.73046875" style="2"/>
  </cols>
  <sheetData>
    <row r="1" spans="1:216" s="11" customFormat="1" ht="40.15" customHeight="1" x14ac:dyDescent="0.5">
      <c r="A1" s="39" t="s">
        <v>140</v>
      </c>
      <c r="B1" s="93" t="s">
        <v>141</v>
      </c>
      <c r="C1" s="94"/>
      <c r="D1" s="94"/>
      <c r="E1" s="94"/>
      <c r="F1" s="94"/>
      <c r="G1" s="46"/>
      <c r="H1" s="52" t="s">
        <v>98</v>
      </c>
      <c r="I1" s="47"/>
      <c r="J1" s="47"/>
      <c r="K1" s="48"/>
      <c r="L1" s="101" t="s">
        <v>144</v>
      </c>
      <c r="M1" s="102"/>
      <c r="N1" s="102"/>
      <c r="O1" s="102"/>
      <c r="P1" s="102"/>
      <c r="Q1" s="102"/>
      <c r="R1" s="103"/>
      <c r="S1" s="120" t="s">
        <v>150</v>
      </c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64" t="s">
        <v>40</v>
      </c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114" t="s">
        <v>42</v>
      </c>
      <c r="BP1" s="114"/>
      <c r="BQ1" s="114"/>
      <c r="BR1" s="114"/>
      <c r="BS1" s="114"/>
      <c r="BT1" s="114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</row>
    <row r="2" spans="1:216" s="31" customFormat="1" ht="30.75" customHeight="1" x14ac:dyDescent="0.5">
      <c r="A2" s="35"/>
      <c r="B2" s="95"/>
      <c r="C2" s="96"/>
      <c r="D2" s="96"/>
      <c r="E2" s="96"/>
      <c r="F2" s="96"/>
      <c r="G2" s="49"/>
      <c r="H2" s="50"/>
      <c r="I2" s="50"/>
      <c r="J2" s="50"/>
      <c r="K2" s="51"/>
      <c r="L2" s="104"/>
      <c r="M2" s="105"/>
      <c r="N2" s="105"/>
      <c r="O2" s="105"/>
      <c r="P2" s="105"/>
      <c r="Q2" s="105"/>
      <c r="R2" s="106"/>
      <c r="S2" s="107" t="s">
        <v>138</v>
      </c>
      <c r="T2" s="108"/>
      <c r="U2" s="109"/>
      <c r="V2" s="107" t="s">
        <v>35</v>
      </c>
      <c r="W2" s="108"/>
      <c r="X2" s="108"/>
      <c r="Y2" s="109"/>
      <c r="Z2" s="107" t="s">
        <v>36</v>
      </c>
      <c r="AA2" s="108"/>
      <c r="AB2" s="108"/>
      <c r="AC2" s="109"/>
      <c r="AD2" s="115" t="s">
        <v>37</v>
      </c>
      <c r="AE2" s="116"/>
      <c r="AF2" s="117"/>
      <c r="AG2" s="118" t="s">
        <v>38</v>
      </c>
      <c r="AH2" s="119"/>
      <c r="AI2" s="119"/>
      <c r="AJ2" s="72" t="s">
        <v>165</v>
      </c>
      <c r="AK2" s="72"/>
      <c r="AL2" s="59" t="s">
        <v>156</v>
      </c>
      <c r="AM2" s="55" t="s">
        <v>168</v>
      </c>
      <c r="AN2" s="110" t="s">
        <v>35</v>
      </c>
      <c r="AO2" s="110"/>
      <c r="AP2" s="110"/>
      <c r="AQ2" s="110"/>
      <c r="AR2" s="110"/>
      <c r="AS2" s="111" t="s">
        <v>36</v>
      </c>
      <c r="AT2" s="112"/>
      <c r="AU2" s="112"/>
      <c r="AV2" s="112"/>
      <c r="AW2" s="113"/>
      <c r="AX2" s="111" t="s">
        <v>37</v>
      </c>
      <c r="AY2" s="112"/>
      <c r="AZ2" s="112"/>
      <c r="BA2" s="113"/>
      <c r="BB2" s="111" t="s">
        <v>178</v>
      </c>
      <c r="BC2" s="112"/>
      <c r="BD2" s="112"/>
      <c r="BE2" s="112"/>
      <c r="BF2" s="112"/>
      <c r="BG2" s="113"/>
      <c r="BH2" s="111" t="s">
        <v>165</v>
      </c>
      <c r="BI2" s="112"/>
      <c r="BJ2" s="112"/>
      <c r="BK2" s="113"/>
      <c r="BL2" s="87" t="s">
        <v>189</v>
      </c>
      <c r="BM2" s="112" t="s">
        <v>39</v>
      </c>
      <c r="BN2" s="113"/>
      <c r="BO2" s="114"/>
      <c r="BP2" s="114"/>
      <c r="BQ2" s="114"/>
      <c r="BR2" s="114"/>
      <c r="BS2" s="114"/>
      <c r="BT2" s="114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</row>
    <row r="3" spans="1:216" s="44" customFormat="1" ht="35.25" customHeight="1" x14ac:dyDescent="0.45">
      <c r="A3" s="40" t="s">
        <v>75</v>
      </c>
      <c r="B3" s="41" t="s">
        <v>76</v>
      </c>
      <c r="C3" s="41" t="s">
        <v>85</v>
      </c>
      <c r="D3" s="41" t="s">
        <v>77</v>
      </c>
      <c r="E3" s="41" t="s">
        <v>114</v>
      </c>
      <c r="F3" s="41" t="s">
        <v>115</v>
      </c>
      <c r="G3" s="41" t="s">
        <v>78</v>
      </c>
      <c r="H3" s="41" t="s">
        <v>80</v>
      </c>
      <c r="I3" s="41" t="s">
        <v>83</v>
      </c>
      <c r="J3" s="41" t="s">
        <v>84</v>
      </c>
      <c r="K3" s="41" t="s">
        <v>79</v>
      </c>
      <c r="L3" s="41" t="s">
        <v>81</v>
      </c>
      <c r="M3" s="41" t="s">
        <v>82</v>
      </c>
      <c r="N3" s="98" t="s">
        <v>147</v>
      </c>
      <c r="O3" s="100"/>
      <c r="P3" s="41" t="s">
        <v>90</v>
      </c>
      <c r="Q3" s="41" t="s">
        <v>91</v>
      </c>
      <c r="R3" s="41" t="s">
        <v>92</v>
      </c>
      <c r="S3" s="41" t="s">
        <v>93</v>
      </c>
      <c r="T3" s="98" t="s">
        <v>154</v>
      </c>
      <c r="U3" s="99"/>
      <c r="V3" s="41" t="s">
        <v>94</v>
      </c>
      <c r="W3" s="41" t="s">
        <v>152</v>
      </c>
      <c r="X3" s="41" t="s">
        <v>153</v>
      </c>
      <c r="Y3" s="62" t="s">
        <v>96</v>
      </c>
      <c r="Z3" s="41" t="s">
        <v>160</v>
      </c>
      <c r="AA3" s="41" t="s">
        <v>162</v>
      </c>
      <c r="AB3" s="41" t="s">
        <v>95</v>
      </c>
      <c r="AC3" s="42" t="s">
        <v>96</v>
      </c>
      <c r="AD3" s="41" t="s">
        <v>163</v>
      </c>
      <c r="AE3" s="41" t="s">
        <v>164</v>
      </c>
      <c r="AF3" s="63" t="s">
        <v>96</v>
      </c>
      <c r="AG3" s="41" t="s">
        <v>97</v>
      </c>
      <c r="AH3" s="63" t="s">
        <v>96</v>
      </c>
      <c r="AI3" s="63" t="s">
        <v>96</v>
      </c>
      <c r="AJ3" s="43" t="s">
        <v>109</v>
      </c>
      <c r="AK3" s="63" t="s">
        <v>96</v>
      </c>
      <c r="AL3" s="60" t="s">
        <v>157</v>
      </c>
      <c r="AM3" s="41" t="s">
        <v>99</v>
      </c>
      <c r="AN3" s="41" t="s">
        <v>170</v>
      </c>
      <c r="AO3" s="41" t="s">
        <v>171</v>
      </c>
      <c r="AP3" s="41" t="s">
        <v>100</v>
      </c>
      <c r="AQ3" s="63" t="s">
        <v>96</v>
      </c>
      <c r="AR3" s="60" t="s">
        <v>159</v>
      </c>
      <c r="AS3" s="41" t="s">
        <v>101</v>
      </c>
      <c r="AT3" s="41" t="s">
        <v>172</v>
      </c>
      <c r="AU3" s="41" t="s">
        <v>102</v>
      </c>
      <c r="AV3" s="63" t="s">
        <v>96</v>
      </c>
      <c r="AW3" s="60" t="s">
        <v>175</v>
      </c>
      <c r="AX3" s="41" t="s">
        <v>173</v>
      </c>
      <c r="AY3" s="41" t="s">
        <v>174</v>
      </c>
      <c r="AZ3" s="63" t="s">
        <v>96</v>
      </c>
      <c r="BA3" s="60" t="s">
        <v>176</v>
      </c>
      <c r="BB3" s="75" t="s">
        <v>103</v>
      </c>
      <c r="BC3" s="63" t="s">
        <v>96</v>
      </c>
      <c r="BD3" s="63" t="s">
        <v>96</v>
      </c>
      <c r="BE3" s="75" t="s">
        <v>104</v>
      </c>
      <c r="BF3" s="75" t="s">
        <v>104</v>
      </c>
      <c r="BG3" s="60" t="s">
        <v>179</v>
      </c>
      <c r="BH3" s="43" t="s">
        <v>110</v>
      </c>
      <c r="BI3" s="63" t="s">
        <v>96</v>
      </c>
      <c r="BJ3" s="43" t="s">
        <v>111</v>
      </c>
      <c r="BK3" s="60" t="s">
        <v>181</v>
      </c>
      <c r="BL3" s="60" t="s">
        <v>186</v>
      </c>
      <c r="BM3" s="43" t="s">
        <v>105</v>
      </c>
      <c r="BN3" s="60" t="s">
        <v>184</v>
      </c>
      <c r="BO3" s="88" t="s">
        <v>106</v>
      </c>
      <c r="BP3" s="88" t="s">
        <v>107</v>
      </c>
      <c r="BQ3" s="88" t="s">
        <v>108</v>
      </c>
      <c r="BR3" s="88" t="s">
        <v>193</v>
      </c>
      <c r="BS3" s="88" t="s">
        <v>195</v>
      </c>
      <c r="BT3" s="88" t="s">
        <v>197</v>
      </c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6" s="78" customFormat="1" ht="41.25" customHeight="1" x14ac:dyDescent="0.45">
      <c r="A4" s="76" t="s">
        <v>89</v>
      </c>
      <c r="B4" s="76" t="s">
        <v>133</v>
      </c>
      <c r="C4" s="76" t="s">
        <v>86</v>
      </c>
      <c r="D4" s="76" t="s">
        <v>142</v>
      </c>
      <c r="E4" s="76" t="s">
        <v>116</v>
      </c>
      <c r="F4" s="76" t="s">
        <v>117</v>
      </c>
      <c r="G4" s="76" t="s">
        <v>0</v>
      </c>
      <c r="H4" s="76" t="s">
        <v>72</v>
      </c>
      <c r="I4" s="76" t="s">
        <v>143</v>
      </c>
      <c r="J4" s="76" t="s">
        <v>34</v>
      </c>
      <c r="K4" s="76" t="s">
        <v>135</v>
      </c>
      <c r="L4" s="76" t="s">
        <v>33</v>
      </c>
      <c r="M4" s="76" t="s">
        <v>145</v>
      </c>
      <c r="N4" s="76" t="s">
        <v>16</v>
      </c>
      <c r="O4" s="76" t="s">
        <v>148</v>
      </c>
      <c r="P4" s="76" t="s">
        <v>41</v>
      </c>
      <c r="Q4" s="76" t="s">
        <v>65</v>
      </c>
      <c r="R4" s="76" t="s">
        <v>66</v>
      </c>
      <c r="S4" s="76" t="s">
        <v>136</v>
      </c>
      <c r="T4" s="76" t="s">
        <v>199</v>
      </c>
      <c r="U4" s="76" t="s">
        <v>155</v>
      </c>
      <c r="V4" s="76" t="s">
        <v>44</v>
      </c>
      <c r="W4" s="76" t="s">
        <v>151</v>
      </c>
      <c r="X4" s="76" t="s">
        <v>8</v>
      </c>
      <c r="Y4" s="76" t="s">
        <v>9</v>
      </c>
      <c r="Z4" s="76" t="s">
        <v>44</v>
      </c>
      <c r="AA4" s="76" t="s">
        <v>161</v>
      </c>
      <c r="AB4" s="76" t="s">
        <v>8</v>
      </c>
      <c r="AC4" s="76" t="s">
        <v>9</v>
      </c>
      <c r="AD4" s="76" t="s">
        <v>45</v>
      </c>
      <c r="AE4" s="76" t="s">
        <v>128</v>
      </c>
      <c r="AF4" s="76" t="s">
        <v>129</v>
      </c>
      <c r="AG4" s="76" t="s">
        <v>137</v>
      </c>
      <c r="AH4" s="76" t="s">
        <v>68</v>
      </c>
      <c r="AI4" s="76" t="s">
        <v>69</v>
      </c>
      <c r="AJ4" s="76" t="s">
        <v>166</v>
      </c>
      <c r="AK4" s="76" t="s">
        <v>201</v>
      </c>
      <c r="AL4" s="76" t="s">
        <v>158</v>
      </c>
      <c r="AM4" s="76" t="s">
        <v>130</v>
      </c>
      <c r="AN4" s="76" t="s">
        <v>44</v>
      </c>
      <c r="AO4" s="76" t="s">
        <v>169</v>
      </c>
      <c r="AP4" s="76" t="s">
        <v>8</v>
      </c>
      <c r="AQ4" s="76" t="s">
        <v>9</v>
      </c>
      <c r="AR4" s="76" t="s">
        <v>167</v>
      </c>
      <c r="AS4" s="76" t="s">
        <v>131</v>
      </c>
      <c r="AT4" s="76" t="s">
        <v>46</v>
      </c>
      <c r="AU4" s="76" t="s">
        <v>8</v>
      </c>
      <c r="AV4" s="76" t="s">
        <v>9</v>
      </c>
      <c r="AW4" s="76" t="s">
        <v>202</v>
      </c>
      <c r="AX4" s="76" t="s">
        <v>131</v>
      </c>
      <c r="AY4" s="76" t="s">
        <v>128</v>
      </c>
      <c r="AZ4" s="76" t="s">
        <v>129</v>
      </c>
      <c r="BA4" s="76" t="s">
        <v>177</v>
      </c>
      <c r="BB4" s="76" t="s">
        <v>131</v>
      </c>
      <c r="BC4" s="76" t="s">
        <v>68</v>
      </c>
      <c r="BD4" s="76" t="s">
        <v>69</v>
      </c>
      <c r="BE4" s="76" t="s">
        <v>70</v>
      </c>
      <c r="BF4" s="76" t="s">
        <v>71</v>
      </c>
      <c r="BG4" s="76" t="s">
        <v>180</v>
      </c>
      <c r="BH4" s="76" t="s">
        <v>132</v>
      </c>
      <c r="BI4" s="76" t="s">
        <v>201</v>
      </c>
      <c r="BJ4" s="76" t="s">
        <v>182</v>
      </c>
      <c r="BK4" s="76" t="s">
        <v>183</v>
      </c>
      <c r="BL4" s="76" t="s">
        <v>187</v>
      </c>
      <c r="BM4" s="76" t="s">
        <v>188</v>
      </c>
      <c r="BN4" s="76" t="s">
        <v>185</v>
      </c>
      <c r="BO4" s="76" t="s">
        <v>190</v>
      </c>
      <c r="BP4" s="76" t="s">
        <v>32</v>
      </c>
      <c r="BQ4" s="76" t="s">
        <v>191</v>
      </c>
      <c r="BR4" s="76" t="s">
        <v>194</v>
      </c>
      <c r="BS4" s="76" t="s">
        <v>196</v>
      </c>
      <c r="BT4" s="76" t="s">
        <v>198</v>
      </c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</row>
    <row r="5" spans="1:216" s="79" customFormat="1" x14ac:dyDescent="0.5">
      <c r="A5" s="79" t="s">
        <v>139</v>
      </c>
      <c r="B5" s="80" t="s">
        <v>87</v>
      </c>
      <c r="C5" s="80" t="s">
        <v>88</v>
      </c>
      <c r="D5" s="80">
        <v>123456</v>
      </c>
      <c r="E5" s="81">
        <v>123456789012</v>
      </c>
      <c r="F5" s="82">
        <v>16558</v>
      </c>
      <c r="G5" s="81">
        <f ca="1">(TODAY()- F5)/365</f>
        <v>76.164383561643831</v>
      </c>
      <c r="H5" s="80" t="s">
        <v>20</v>
      </c>
      <c r="I5" s="80" t="s">
        <v>134</v>
      </c>
      <c r="J5" s="80" t="s">
        <v>18</v>
      </c>
      <c r="K5" s="80">
        <v>1234</v>
      </c>
      <c r="L5" s="82">
        <v>43832</v>
      </c>
      <c r="M5" s="82">
        <v>43832</v>
      </c>
      <c r="N5" s="80">
        <f t="shared" ref="N5:N15" si="0">S5-L5</f>
        <v>10</v>
      </c>
      <c r="O5" s="80" t="s">
        <v>18</v>
      </c>
      <c r="P5" s="80" t="s">
        <v>67</v>
      </c>
      <c r="Q5" s="80" t="s">
        <v>49</v>
      </c>
      <c r="R5" s="80" t="s">
        <v>53</v>
      </c>
      <c r="S5" s="82">
        <v>43842</v>
      </c>
      <c r="T5" s="81">
        <f>S5-L5</f>
        <v>10</v>
      </c>
      <c r="U5" s="82" t="s">
        <v>18</v>
      </c>
      <c r="V5" s="80" t="s">
        <v>17</v>
      </c>
      <c r="W5" s="80" t="s">
        <v>17</v>
      </c>
      <c r="X5" s="80" t="s">
        <v>17</v>
      </c>
      <c r="Y5" s="80" t="s">
        <v>29</v>
      </c>
      <c r="Z5" s="80" t="s">
        <v>17</v>
      </c>
      <c r="AA5" s="80" t="s">
        <v>14</v>
      </c>
      <c r="AB5" s="80" t="s">
        <v>29</v>
      </c>
      <c r="AC5" s="80" t="s">
        <v>29</v>
      </c>
      <c r="AD5" s="80" t="s">
        <v>18</v>
      </c>
      <c r="AE5" s="80" t="s">
        <v>15</v>
      </c>
      <c r="AF5" s="80" t="s">
        <v>74</v>
      </c>
      <c r="AG5" s="80" t="s">
        <v>17</v>
      </c>
      <c r="AH5" s="80">
        <v>300</v>
      </c>
      <c r="AI5" s="80">
        <v>6</v>
      </c>
      <c r="AJ5" s="80" t="s">
        <v>17</v>
      </c>
      <c r="AK5" s="80">
        <v>7</v>
      </c>
      <c r="AL5" s="82" t="s">
        <v>17</v>
      </c>
      <c r="AM5" s="82">
        <v>43886</v>
      </c>
      <c r="AN5" s="80" t="s">
        <v>18</v>
      </c>
      <c r="AO5" s="80" t="s">
        <v>18</v>
      </c>
      <c r="AP5" s="80" t="s">
        <v>18</v>
      </c>
      <c r="AQ5" s="80" t="s">
        <v>73</v>
      </c>
      <c r="AR5" s="80" t="s">
        <v>17</v>
      </c>
      <c r="AS5" s="80" t="s">
        <v>17</v>
      </c>
      <c r="AT5" s="80" t="s">
        <v>14</v>
      </c>
      <c r="AU5" s="80" t="s">
        <v>29</v>
      </c>
      <c r="AV5" s="80" t="s">
        <v>29</v>
      </c>
      <c r="AW5" s="80" t="s">
        <v>17</v>
      </c>
      <c r="AX5" s="80" t="s">
        <v>17</v>
      </c>
      <c r="AY5" s="80" t="s">
        <v>18</v>
      </c>
      <c r="AZ5" s="80" t="s">
        <v>112</v>
      </c>
      <c r="BA5" s="80" t="s">
        <v>17</v>
      </c>
      <c r="BB5" s="82" t="s">
        <v>17</v>
      </c>
      <c r="BC5" s="80">
        <v>400</v>
      </c>
      <c r="BD5" s="80">
        <v>8</v>
      </c>
      <c r="BE5" s="80">
        <f>BC5-AH5</f>
        <v>100</v>
      </c>
      <c r="BF5" s="80">
        <f t="shared" ref="BF5:BF15" si="1">BD5-AI5</f>
        <v>2</v>
      </c>
      <c r="BG5" s="80" t="s">
        <v>17</v>
      </c>
      <c r="BH5" s="80" t="s">
        <v>17</v>
      </c>
      <c r="BI5" s="80">
        <v>7</v>
      </c>
      <c r="BJ5" s="80">
        <v>0</v>
      </c>
      <c r="BK5" s="80" t="s">
        <v>17</v>
      </c>
      <c r="BL5" s="80" t="s">
        <v>17</v>
      </c>
      <c r="BM5" s="80" t="s">
        <v>17</v>
      </c>
      <c r="BN5" s="80" t="s">
        <v>17</v>
      </c>
      <c r="BO5" s="80" t="s">
        <v>113</v>
      </c>
      <c r="BP5" s="80" t="s">
        <v>192</v>
      </c>
      <c r="BQ5" s="80" t="s">
        <v>43</v>
      </c>
      <c r="BR5" s="81">
        <v>16</v>
      </c>
      <c r="BS5" s="81">
        <v>16</v>
      </c>
      <c r="BT5" s="81" t="s">
        <v>17</v>
      </c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</row>
    <row r="6" spans="1:216" s="34" customFormat="1" ht="26.25" customHeight="1" x14ac:dyDescent="0.5">
      <c r="A6" s="53" t="s">
        <v>118</v>
      </c>
      <c r="B6" s="32"/>
      <c r="C6" s="32"/>
      <c r="D6" s="32"/>
      <c r="E6" s="54"/>
      <c r="F6" s="38"/>
      <c r="G6" s="56" t="s">
        <v>146</v>
      </c>
      <c r="H6" s="32"/>
      <c r="I6" s="32"/>
      <c r="J6" s="32"/>
      <c r="K6" s="32"/>
      <c r="L6" s="38"/>
      <c r="M6" s="37"/>
      <c r="N6" s="45">
        <f t="shared" si="0"/>
        <v>0</v>
      </c>
      <c r="O6" s="45"/>
      <c r="P6" s="32"/>
      <c r="Q6" s="32"/>
      <c r="R6" s="32"/>
      <c r="S6" s="38"/>
      <c r="T6" s="61" t="s">
        <v>200</v>
      </c>
      <c r="U6" s="38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85"/>
      <c r="AL6" s="38"/>
      <c r="AM6" s="37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8"/>
      <c r="BC6" s="32"/>
      <c r="BD6" s="32"/>
      <c r="BE6" s="33">
        <f t="shared" ref="BE6:BE15" si="2">BC6-AH6</f>
        <v>0</v>
      </c>
      <c r="BF6" s="33">
        <f t="shared" si="1"/>
        <v>0</v>
      </c>
      <c r="BG6" s="32"/>
      <c r="BH6" s="85"/>
      <c r="BI6" s="85"/>
      <c r="BJ6" s="85"/>
      <c r="BK6" s="32"/>
      <c r="BL6" s="32"/>
      <c r="BM6" s="32"/>
      <c r="BN6" s="32"/>
      <c r="BO6" s="32"/>
      <c r="BP6" s="32"/>
      <c r="BQ6" s="32"/>
      <c r="BR6" s="89"/>
      <c r="BS6" s="89"/>
      <c r="BT6" s="89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6" s="34" customFormat="1" x14ac:dyDescent="0.5">
      <c r="A7" s="53" t="s">
        <v>119</v>
      </c>
      <c r="B7" s="32"/>
      <c r="C7" s="32"/>
      <c r="D7" s="32"/>
      <c r="E7" s="54"/>
      <c r="F7" s="45"/>
      <c r="G7" s="54"/>
      <c r="H7" s="32"/>
      <c r="I7" s="32"/>
      <c r="J7" s="32"/>
      <c r="K7" s="32"/>
      <c r="L7" s="37"/>
      <c r="M7" s="37"/>
      <c r="N7" s="45">
        <f t="shared" si="0"/>
        <v>0</v>
      </c>
      <c r="O7" s="45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85"/>
      <c r="AL7" s="32"/>
      <c r="AM7" s="37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8"/>
      <c r="BC7" s="32"/>
      <c r="BD7" s="32"/>
      <c r="BE7" s="33">
        <f t="shared" si="2"/>
        <v>0</v>
      </c>
      <c r="BF7" s="33">
        <f t="shared" si="1"/>
        <v>0</v>
      </c>
      <c r="BG7" s="32"/>
      <c r="BH7" s="85"/>
      <c r="BI7" s="85"/>
      <c r="BJ7" s="85"/>
      <c r="BK7" s="32"/>
      <c r="BL7" s="32"/>
      <c r="BM7" s="32"/>
      <c r="BN7" s="32"/>
      <c r="BO7" s="32"/>
      <c r="BP7" s="32"/>
      <c r="BQ7" s="32"/>
      <c r="BR7" s="89"/>
      <c r="BS7" s="89"/>
      <c r="BT7" s="89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6" s="34" customFormat="1" x14ac:dyDescent="0.5">
      <c r="A8" s="53" t="s">
        <v>120</v>
      </c>
      <c r="B8" s="32"/>
      <c r="C8" s="32"/>
      <c r="D8" s="32"/>
      <c r="E8" s="54"/>
      <c r="F8" s="45"/>
      <c r="G8" s="54"/>
      <c r="H8" s="32"/>
      <c r="I8" s="32"/>
      <c r="J8" s="32"/>
      <c r="K8" s="32"/>
      <c r="L8" s="37"/>
      <c r="M8" s="37"/>
      <c r="N8" s="45">
        <f t="shared" si="0"/>
        <v>0</v>
      </c>
      <c r="O8" s="45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85"/>
      <c r="AL8" s="32"/>
      <c r="AM8" s="37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8"/>
      <c r="BC8" s="32"/>
      <c r="BD8" s="32"/>
      <c r="BE8" s="33">
        <f t="shared" si="2"/>
        <v>0</v>
      </c>
      <c r="BF8" s="33">
        <f t="shared" si="1"/>
        <v>0</v>
      </c>
      <c r="BG8" s="32"/>
      <c r="BH8" s="85"/>
      <c r="BI8" s="85"/>
      <c r="BJ8" s="85"/>
      <c r="BK8" s="32"/>
      <c r="BL8" s="32"/>
      <c r="BM8" s="32"/>
      <c r="BN8" s="32"/>
      <c r="BO8" s="32"/>
      <c r="BP8" s="32"/>
      <c r="BQ8" s="32"/>
      <c r="BR8" s="89"/>
      <c r="BS8" s="89"/>
      <c r="BT8" s="89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6" s="34" customFormat="1" x14ac:dyDescent="0.5">
      <c r="A9" s="53" t="s">
        <v>121</v>
      </c>
      <c r="B9" s="32"/>
      <c r="C9" s="32"/>
      <c r="D9" s="32"/>
      <c r="E9" s="54"/>
      <c r="F9" s="45"/>
      <c r="G9" s="54"/>
      <c r="H9" s="32"/>
      <c r="I9" s="32"/>
      <c r="J9" s="32"/>
      <c r="K9" s="32"/>
      <c r="L9" s="37"/>
      <c r="M9" s="37"/>
      <c r="N9" s="45">
        <f t="shared" si="0"/>
        <v>0</v>
      </c>
      <c r="O9" s="45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85"/>
      <c r="AL9" s="32"/>
      <c r="AM9" s="37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8"/>
      <c r="BC9" s="32"/>
      <c r="BD9" s="32"/>
      <c r="BE9" s="33">
        <f t="shared" si="2"/>
        <v>0</v>
      </c>
      <c r="BF9" s="33">
        <f t="shared" si="1"/>
        <v>0</v>
      </c>
      <c r="BG9" s="32"/>
      <c r="BH9" s="85"/>
      <c r="BI9" s="85"/>
      <c r="BJ9" s="85"/>
      <c r="BK9" s="32"/>
      <c r="BL9" s="32"/>
      <c r="BM9" s="32"/>
      <c r="BN9" s="32"/>
      <c r="BO9" s="32"/>
      <c r="BP9" s="32"/>
      <c r="BQ9" s="32"/>
      <c r="BR9" s="89"/>
      <c r="BS9" s="89"/>
      <c r="BT9" s="8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</row>
    <row r="10" spans="1:216" s="34" customFormat="1" x14ac:dyDescent="0.5">
      <c r="A10" s="53" t="s">
        <v>122</v>
      </c>
      <c r="B10" s="32"/>
      <c r="C10" s="32"/>
      <c r="D10" s="32"/>
      <c r="E10" s="54"/>
      <c r="F10" s="45"/>
      <c r="G10" s="54"/>
      <c r="H10" s="32"/>
      <c r="I10" s="32"/>
      <c r="J10" s="32"/>
      <c r="K10" s="32"/>
      <c r="L10" s="37"/>
      <c r="M10" s="37"/>
      <c r="N10" s="45">
        <f t="shared" si="0"/>
        <v>0</v>
      </c>
      <c r="O10" s="45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85"/>
      <c r="AL10" s="32"/>
      <c r="AM10" s="37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8"/>
      <c r="BC10" s="32"/>
      <c r="BD10" s="32"/>
      <c r="BE10" s="33">
        <f t="shared" si="2"/>
        <v>0</v>
      </c>
      <c r="BF10" s="33">
        <f t="shared" si="1"/>
        <v>0</v>
      </c>
      <c r="BG10" s="32"/>
      <c r="BH10" s="85"/>
      <c r="BI10" s="85"/>
      <c r="BJ10" s="85"/>
      <c r="BK10" s="32"/>
      <c r="BL10" s="32"/>
      <c r="BM10" s="32"/>
      <c r="BN10" s="32"/>
      <c r="BO10" s="32"/>
      <c r="BP10" s="32"/>
      <c r="BQ10" s="32"/>
      <c r="BR10" s="89"/>
      <c r="BS10" s="89"/>
      <c r="BT10" s="89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6" s="34" customFormat="1" x14ac:dyDescent="0.5">
      <c r="A11" s="53" t="s">
        <v>123</v>
      </c>
      <c r="B11" s="32"/>
      <c r="C11" s="32"/>
      <c r="D11" s="32"/>
      <c r="E11" s="54"/>
      <c r="F11" s="45"/>
      <c r="G11" s="54"/>
      <c r="H11" s="32"/>
      <c r="I11" s="32"/>
      <c r="J11" s="32"/>
      <c r="K11" s="32"/>
      <c r="L11" s="37"/>
      <c r="M11" s="37"/>
      <c r="N11" s="45">
        <f t="shared" si="0"/>
        <v>0</v>
      </c>
      <c r="O11" s="45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85"/>
      <c r="AL11" s="32"/>
      <c r="AM11" s="37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8"/>
      <c r="BC11" s="32"/>
      <c r="BD11" s="32"/>
      <c r="BE11" s="33">
        <f t="shared" si="2"/>
        <v>0</v>
      </c>
      <c r="BF11" s="33">
        <f t="shared" si="1"/>
        <v>0</v>
      </c>
      <c r="BG11" s="32"/>
      <c r="BH11" s="85"/>
      <c r="BI11" s="85"/>
      <c r="BJ11" s="85"/>
      <c r="BK11" s="32"/>
      <c r="BL11" s="32"/>
      <c r="BM11" s="32"/>
      <c r="BN11" s="32"/>
      <c r="BO11" s="32"/>
      <c r="BP11" s="32"/>
      <c r="BQ11" s="32"/>
      <c r="BR11" s="89"/>
      <c r="BS11" s="89"/>
      <c r="BT11" s="89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6" s="34" customFormat="1" x14ac:dyDescent="0.5">
      <c r="A12" s="53" t="s">
        <v>124</v>
      </c>
      <c r="B12" s="32"/>
      <c r="C12" s="32"/>
      <c r="D12" s="32"/>
      <c r="E12" s="54"/>
      <c r="F12" s="45"/>
      <c r="G12" s="54"/>
      <c r="H12" s="32"/>
      <c r="I12" s="32"/>
      <c r="J12" s="32"/>
      <c r="K12" s="32"/>
      <c r="L12" s="37"/>
      <c r="M12" s="37"/>
      <c r="N12" s="45">
        <f t="shared" si="0"/>
        <v>0</v>
      </c>
      <c r="O12" s="45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85"/>
      <c r="AL12" s="32"/>
      <c r="AM12" s="37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8"/>
      <c r="BC12" s="32"/>
      <c r="BD12" s="32"/>
      <c r="BE12" s="33">
        <f t="shared" si="2"/>
        <v>0</v>
      </c>
      <c r="BF12" s="33">
        <f t="shared" si="1"/>
        <v>0</v>
      </c>
      <c r="BG12" s="32"/>
      <c r="BH12" s="85"/>
      <c r="BI12" s="85"/>
      <c r="BJ12" s="85"/>
      <c r="BK12" s="32"/>
      <c r="BL12" s="32"/>
      <c r="BM12" s="32"/>
      <c r="BN12" s="32"/>
      <c r="BO12" s="32"/>
      <c r="BP12" s="32"/>
      <c r="BQ12" s="32"/>
      <c r="BR12" s="89"/>
      <c r="BS12" s="89"/>
      <c r="BT12" s="89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6" s="34" customFormat="1" x14ac:dyDescent="0.5">
      <c r="A13" s="53" t="s">
        <v>125</v>
      </c>
      <c r="B13" s="32"/>
      <c r="C13" s="32"/>
      <c r="D13" s="32"/>
      <c r="E13" s="54"/>
      <c r="F13" s="45"/>
      <c r="G13" s="54"/>
      <c r="H13" s="32"/>
      <c r="I13" s="32"/>
      <c r="J13" s="32"/>
      <c r="K13" s="32"/>
      <c r="L13" s="37"/>
      <c r="M13" s="37"/>
      <c r="N13" s="45">
        <f t="shared" si="0"/>
        <v>0</v>
      </c>
      <c r="O13" s="45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85"/>
      <c r="AL13" s="32"/>
      <c r="AM13" s="37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8"/>
      <c r="BC13" s="32"/>
      <c r="BD13" s="32"/>
      <c r="BE13" s="33">
        <f t="shared" si="2"/>
        <v>0</v>
      </c>
      <c r="BF13" s="33">
        <f t="shared" si="1"/>
        <v>0</v>
      </c>
      <c r="BG13" s="32"/>
      <c r="BH13" s="85"/>
      <c r="BI13" s="85"/>
      <c r="BJ13" s="85"/>
      <c r="BK13" s="32"/>
      <c r="BL13" s="32"/>
      <c r="BM13" s="32"/>
      <c r="BN13" s="32"/>
      <c r="BO13" s="32"/>
      <c r="BP13" s="32"/>
      <c r="BQ13" s="32"/>
      <c r="BR13" s="89"/>
      <c r="BS13" s="89"/>
      <c r="BT13" s="89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6" s="34" customFormat="1" x14ac:dyDescent="0.5">
      <c r="A14" s="53" t="s">
        <v>126</v>
      </c>
      <c r="B14" s="32"/>
      <c r="C14" s="32"/>
      <c r="D14" s="32"/>
      <c r="E14" s="54"/>
      <c r="F14" s="45"/>
      <c r="G14" s="54"/>
      <c r="H14" s="32"/>
      <c r="I14" s="32"/>
      <c r="J14" s="32"/>
      <c r="K14" s="32"/>
      <c r="L14" s="37"/>
      <c r="M14" s="37"/>
      <c r="N14" s="45">
        <f t="shared" si="0"/>
        <v>0</v>
      </c>
      <c r="O14" s="45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85"/>
      <c r="AL14" s="32"/>
      <c r="AM14" s="37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8"/>
      <c r="BC14" s="32"/>
      <c r="BD14" s="32"/>
      <c r="BE14" s="33">
        <f t="shared" si="2"/>
        <v>0</v>
      </c>
      <c r="BF14" s="33">
        <f t="shared" si="1"/>
        <v>0</v>
      </c>
      <c r="BG14" s="32"/>
      <c r="BH14" s="85"/>
      <c r="BI14" s="85"/>
      <c r="BJ14" s="85"/>
      <c r="BK14" s="32"/>
      <c r="BL14" s="32"/>
      <c r="BM14" s="32"/>
      <c r="BN14" s="32"/>
      <c r="BO14" s="32"/>
      <c r="BP14" s="32"/>
      <c r="BQ14" s="32"/>
      <c r="BR14" s="89"/>
      <c r="BS14" s="89"/>
      <c r="BT14" s="89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6" s="34" customFormat="1" x14ac:dyDescent="0.5">
      <c r="A15" s="53" t="s">
        <v>127</v>
      </c>
      <c r="B15" s="57" t="s">
        <v>149</v>
      </c>
      <c r="C15" s="32"/>
      <c r="D15" s="32"/>
      <c r="E15" s="54"/>
      <c r="F15" s="45"/>
      <c r="G15" s="54"/>
      <c r="H15" s="32"/>
      <c r="I15" s="32"/>
      <c r="J15" s="32"/>
      <c r="K15" s="32"/>
      <c r="L15" s="37"/>
      <c r="M15" s="37"/>
      <c r="N15" s="45">
        <f t="shared" si="0"/>
        <v>0</v>
      </c>
      <c r="O15" s="45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85"/>
      <c r="AL15" s="32"/>
      <c r="AM15" s="37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8"/>
      <c r="BC15" s="32"/>
      <c r="BD15" s="32"/>
      <c r="BE15" s="33">
        <f t="shared" si="2"/>
        <v>0</v>
      </c>
      <c r="BF15" s="33">
        <f t="shared" si="1"/>
        <v>0</v>
      </c>
      <c r="BG15" s="32"/>
      <c r="BH15" s="85"/>
      <c r="BI15" s="85"/>
      <c r="BJ15" s="85"/>
      <c r="BK15" s="32"/>
      <c r="BL15" s="32"/>
      <c r="BM15" s="32"/>
      <c r="BN15" s="32"/>
      <c r="BO15" s="32"/>
      <c r="BP15" s="32"/>
      <c r="BQ15" s="32"/>
      <c r="BR15" s="89"/>
      <c r="BS15" s="89"/>
      <c r="BT15" s="89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6" s="15" customFormat="1" ht="15.4" x14ac:dyDescent="0.45">
      <c r="H16" s="16"/>
      <c r="I16" s="16"/>
      <c r="J16" s="16"/>
      <c r="K16" s="16"/>
      <c r="L16" s="19"/>
      <c r="M16" s="20"/>
      <c r="N16" s="17"/>
      <c r="O16" s="16"/>
      <c r="P16" s="18"/>
      <c r="Q16" s="16"/>
      <c r="R16" s="17"/>
      <c r="S16" s="16"/>
      <c r="T16" s="16"/>
      <c r="U16" s="16"/>
      <c r="V16" s="18"/>
      <c r="W16" s="16"/>
      <c r="X16" s="16"/>
      <c r="Y16" s="16"/>
      <c r="Z16" s="18"/>
      <c r="AA16" s="16"/>
      <c r="AB16" s="16"/>
      <c r="AC16" s="16"/>
      <c r="AD16" s="18"/>
      <c r="AE16" s="18"/>
      <c r="AF16" s="18"/>
      <c r="AG16" s="18"/>
      <c r="AH16" s="18"/>
      <c r="AI16" s="21"/>
      <c r="AJ16" s="18"/>
      <c r="AK16" s="16"/>
      <c r="AL16" s="16"/>
      <c r="AR16" s="16"/>
      <c r="AS16" s="18"/>
      <c r="AW16" s="16"/>
      <c r="AX16" s="18"/>
      <c r="AY16" s="18"/>
      <c r="AZ16" s="18"/>
      <c r="BA16" s="16"/>
      <c r="BB16" s="18"/>
      <c r="BC16" s="18"/>
      <c r="BD16" s="18"/>
      <c r="BE16" s="21"/>
      <c r="BF16" s="16"/>
      <c r="BG16" s="16"/>
      <c r="BH16" s="16"/>
      <c r="BI16" s="16"/>
      <c r="BJ16" s="16"/>
      <c r="BK16" s="16"/>
      <c r="BL16" s="16"/>
      <c r="BM16" s="17"/>
      <c r="BN16" s="16"/>
      <c r="BO16" s="16"/>
      <c r="BP16" s="16"/>
      <c r="BQ16" s="16"/>
      <c r="BR16" s="16"/>
      <c r="BS16" s="16"/>
      <c r="BT16" s="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2:215" s="14" customFormat="1" ht="15.4" x14ac:dyDescent="0.45">
      <c r="B17" s="97" t="s">
        <v>62</v>
      </c>
      <c r="C17" s="97"/>
      <c r="D17" s="97"/>
      <c r="E17" s="65"/>
      <c r="F17" s="65"/>
      <c r="G17" s="65"/>
      <c r="H17" s="23">
        <f>COUNTIF(H5:H15, "*")</f>
        <v>1</v>
      </c>
      <c r="I17" s="23">
        <f>COUNTIF(I5:I15, "*")</f>
        <v>1</v>
      </c>
      <c r="J17" s="23">
        <f>COUNTIF(J5:J15, "*")</f>
        <v>1</v>
      </c>
      <c r="K17" s="13">
        <f>COUNT(K6:K15)</f>
        <v>0</v>
      </c>
      <c r="L17" s="67"/>
      <c r="M17" s="68"/>
      <c r="N17" s="13">
        <f>COUNT(N5:N15)</f>
        <v>11</v>
      </c>
      <c r="O17" s="23">
        <f t="shared" ref="O17" si="3">COUNTIF(O5:O15, "*")</f>
        <v>1</v>
      </c>
      <c r="P17" s="66"/>
      <c r="Q17" s="66"/>
      <c r="R17" s="66"/>
      <c r="S17" s="71"/>
      <c r="T17" s="23">
        <f t="shared" ref="T17:U17" si="4">COUNTIF(T5:T15, "*")</f>
        <v>1</v>
      </c>
      <c r="U17" s="23">
        <f t="shared" si="4"/>
        <v>1</v>
      </c>
      <c r="V17" s="23">
        <f>COUNTIF(V5:V15, "*")</f>
        <v>1</v>
      </c>
      <c r="W17" s="22">
        <f>COUNTIF(W5:W15, "*")</f>
        <v>1</v>
      </c>
      <c r="X17" s="22">
        <f>COUNTIF(X5:X15, "*")</f>
        <v>1</v>
      </c>
      <c r="Y17" s="66"/>
      <c r="Z17" s="23">
        <f>COUNTIF(Z5:Z15, "*")</f>
        <v>1</v>
      </c>
      <c r="AA17" s="22">
        <f>COUNTIF(AA5:AA15, "*")</f>
        <v>1</v>
      </c>
      <c r="AB17" s="22">
        <f>COUNTIF(AB5:AB15, "*")</f>
        <v>1</v>
      </c>
      <c r="AC17" s="66"/>
      <c r="AD17" s="23">
        <f>COUNTIF(AD5:AD15, "*")</f>
        <v>1</v>
      </c>
      <c r="AE17" s="23">
        <f>COUNTIF(AE5:AE15, "*")</f>
        <v>1</v>
      </c>
      <c r="AF17" s="66"/>
      <c r="AG17" s="23">
        <f>COUNTIF(AG5:AG15, "*")</f>
        <v>1</v>
      </c>
      <c r="AH17" s="23">
        <f>COUNT(AH5:AH15)</f>
        <v>1</v>
      </c>
      <c r="AI17" s="13">
        <f>COUNT(AI5:AI15)</f>
        <v>1</v>
      </c>
      <c r="AJ17" s="13"/>
      <c r="AK17" s="13"/>
      <c r="AL17" s="23">
        <f>COUNTIF(AL5:AL15, "*")</f>
        <v>1</v>
      </c>
      <c r="AM17" s="66"/>
      <c r="AN17" s="22">
        <f>COUNTIF(AN5:AN15, "*")</f>
        <v>1</v>
      </c>
      <c r="AO17" s="22">
        <f>COUNTIF(AO5:AO15, "*")</f>
        <v>1</v>
      </c>
      <c r="AP17" s="22">
        <f>COUNTIF(AP5:AP15, "*")</f>
        <v>1</v>
      </c>
      <c r="AQ17" s="66"/>
      <c r="AR17" s="22">
        <f>COUNTIF(AR5:AR15, "*")</f>
        <v>1</v>
      </c>
      <c r="AS17" s="23">
        <f>COUNTIF(AS5:AS15, "*")</f>
        <v>1</v>
      </c>
      <c r="AT17" s="22">
        <f>COUNTIF(AT5:AT15, "*")</f>
        <v>1</v>
      </c>
      <c r="AU17" s="22">
        <f>COUNTIF(AU5:AU15, "*")</f>
        <v>1</v>
      </c>
      <c r="AV17" s="12"/>
      <c r="AW17" s="22">
        <f>COUNTIF(AW5:AW15, "*")</f>
        <v>1</v>
      </c>
      <c r="AX17" s="24">
        <f>COUNTIF(AX5:AX15, "*")</f>
        <v>1</v>
      </c>
      <c r="AY17" s="24">
        <f>COUNTIF(AY5:AY15, "*")</f>
        <v>1</v>
      </c>
      <c r="AZ17" s="66"/>
      <c r="BA17" s="22">
        <f>COUNTIF(BA5:BA15, "*")</f>
        <v>1</v>
      </c>
      <c r="BB17" s="22">
        <f>COUNTIF(BB5:BB15, "*")</f>
        <v>1</v>
      </c>
      <c r="BC17" s="84">
        <f>COUNT(BC5:BC15)</f>
        <v>1</v>
      </c>
      <c r="BD17" s="74">
        <f>COUNT(BD5:BD15)</f>
        <v>1</v>
      </c>
      <c r="BE17" s="13">
        <f>COUNT(BE5:BE15)</f>
        <v>11</v>
      </c>
      <c r="BF17" s="13">
        <f>COUNT(BF5:BF15)</f>
        <v>11</v>
      </c>
      <c r="BG17" s="22">
        <f>COUNTIF(BG5:BG15, "*")</f>
        <v>1</v>
      </c>
      <c r="BH17" s="22">
        <f>COUNTIF(BH5:BH15, "*")</f>
        <v>1</v>
      </c>
      <c r="BI17" s="22"/>
      <c r="BJ17" s="22"/>
      <c r="BK17" s="22">
        <f>COUNTIF(BK5:BK15, "*")</f>
        <v>1</v>
      </c>
      <c r="BL17" s="22">
        <f>COUNTIF(BL5:BL15, "*")</f>
        <v>1</v>
      </c>
      <c r="BM17" s="22">
        <f>COUNTIF(BM5:BM15, "*")</f>
        <v>1</v>
      </c>
      <c r="BN17" s="22">
        <f>COUNTIF(BN5:BN15, "*")</f>
        <v>1</v>
      </c>
      <c r="BO17" s="66"/>
      <c r="BP17" s="66"/>
      <c r="BQ17" s="66"/>
      <c r="BR17" s="84">
        <f t="shared" ref="BR17:BS17" si="5">COUNT(BR5:BR15)</f>
        <v>1</v>
      </c>
      <c r="BS17" s="84">
        <f t="shared" si="5"/>
        <v>1</v>
      </c>
      <c r="BT17" s="84">
        <f>COUNTIF(BT5:BT15, "*")</f>
        <v>1</v>
      </c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2:215" s="14" customFormat="1" ht="15.4" x14ac:dyDescent="0.45">
      <c r="B18" s="97" t="s">
        <v>61</v>
      </c>
      <c r="C18" s="97"/>
      <c r="D18" s="97"/>
      <c r="E18" s="65"/>
      <c r="F18" s="65"/>
      <c r="G18" s="65"/>
      <c r="H18" s="23">
        <f>COUNTIF(H5:H15, "Female")</f>
        <v>1</v>
      </c>
      <c r="I18" s="23">
        <f>COUNTIF(I5:I15, "Female")</f>
        <v>0</v>
      </c>
      <c r="J18" s="23">
        <f>COUNTIF(J5:J15, "Female")</f>
        <v>0</v>
      </c>
      <c r="K18" s="71"/>
      <c r="L18" s="67"/>
      <c r="M18" s="68"/>
      <c r="N18" s="71"/>
      <c r="O18" s="23">
        <f t="shared" ref="O18" si="6">COUNTIF(O5:O15, "Yes")</f>
        <v>0</v>
      </c>
      <c r="P18" s="66"/>
      <c r="Q18" s="66"/>
      <c r="R18" s="66"/>
      <c r="S18" s="71"/>
      <c r="T18" s="26"/>
      <c r="U18" s="23">
        <f t="shared" ref="U18" si="7">COUNTIF(U5:U15, "Yes")</f>
        <v>0</v>
      </c>
      <c r="V18" s="23">
        <f>COUNTIF(V5:V15, "Yes")</f>
        <v>1</v>
      </c>
      <c r="W18" s="22">
        <f>COUNTIF(W5:W15, "Yes")</f>
        <v>1</v>
      </c>
      <c r="X18" s="22">
        <f>COUNTIF(X5:X15, "Yes")</f>
        <v>1</v>
      </c>
      <c r="Y18" s="66"/>
      <c r="Z18" s="23">
        <f>COUNTIF(Z5:Z15, "Yes")</f>
        <v>1</v>
      </c>
      <c r="AA18" s="22">
        <f>COUNTIF(AA5:AA15, "Yes")</f>
        <v>0</v>
      </c>
      <c r="AB18" s="22">
        <f>COUNTIF(AB5:AB15, "Yes")</f>
        <v>0</v>
      </c>
      <c r="AC18" s="66"/>
      <c r="AD18" s="23">
        <f>COUNTIF(AD5:AD15, "Yes")</f>
        <v>0</v>
      </c>
      <c r="AE18" s="23">
        <f>COUNTIF(AE5:AE15, "Yes")</f>
        <v>0</v>
      </c>
      <c r="AF18" s="66"/>
      <c r="AG18" s="23">
        <f>COUNTIF(AG5:AG15, "Yes")</f>
        <v>1</v>
      </c>
      <c r="AH18" s="66"/>
      <c r="AI18" s="26"/>
      <c r="AJ18" s="26"/>
      <c r="AK18" s="26"/>
      <c r="AL18" s="23">
        <f>COUNTIF(AL5:AL15, "Yes")</f>
        <v>1</v>
      </c>
      <c r="AM18" s="66"/>
      <c r="AN18" s="22">
        <f>COUNTIF(AN5:AN15, "Yes")</f>
        <v>0</v>
      </c>
      <c r="AO18" s="22">
        <f>COUNTIF(AO5:AO15, "Yes")</f>
        <v>0</v>
      </c>
      <c r="AP18" s="22">
        <f>COUNTIF(AP5:AP15, "Yes")</f>
        <v>0</v>
      </c>
      <c r="AQ18" s="66"/>
      <c r="AR18" s="22">
        <f>COUNTIF(AR5:AR15, "Yes")</f>
        <v>1</v>
      </c>
      <c r="AS18" s="23">
        <f>COUNTIF(AS5:AS15, "Yes")</f>
        <v>1</v>
      </c>
      <c r="AT18" s="22">
        <f>COUNTIF(AT5:AT15, "Yes")</f>
        <v>0</v>
      </c>
      <c r="AU18" s="22">
        <f>COUNTIF(AU5:AU15, "Yes")</f>
        <v>0</v>
      </c>
      <c r="AV18" s="12"/>
      <c r="AW18" s="22">
        <f>COUNTIF(AW5:AW15, "Yes")</f>
        <v>1</v>
      </c>
      <c r="AX18" s="24">
        <f>COUNTIF(AX5:AX15, "Yes")</f>
        <v>1</v>
      </c>
      <c r="AY18" s="24">
        <f>COUNTIF(AY5:AY15, "Yes")</f>
        <v>0</v>
      </c>
      <c r="AZ18" s="66"/>
      <c r="BA18" s="22">
        <f>COUNTIF(BA5:BA15, "Yes")</f>
        <v>1</v>
      </c>
      <c r="BB18" s="22">
        <f>COUNTIF(BB5:BB15, "Yes")</f>
        <v>1</v>
      </c>
      <c r="BC18" s="30"/>
      <c r="BD18" s="30"/>
      <c r="BE18" s="26"/>
      <c r="BF18" s="26"/>
      <c r="BG18" s="22">
        <f>COUNTIF(BG5:BG15, "Yes")</f>
        <v>1</v>
      </c>
      <c r="BH18" s="22">
        <f>COUNTIF(BH5:BH15, "Yes")</f>
        <v>1</v>
      </c>
      <c r="BI18" s="22"/>
      <c r="BJ18" s="58"/>
      <c r="BK18" s="22">
        <f>COUNTIF(BK5:BK15, "Yes")</f>
        <v>1</v>
      </c>
      <c r="BL18" s="22">
        <f>COUNTIF(BL5:BL15, "Yes")</f>
        <v>1</v>
      </c>
      <c r="BM18" s="22">
        <f>COUNTIF(BM5:BM15, "Yes")</f>
        <v>1</v>
      </c>
      <c r="BN18" s="22">
        <f>COUNTIF(BN5:BN15, "Yes")</f>
        <v>1</v>
      </c>
      <c r="BO18" s="66"/>
      <c r="BP18" s="66"/>
      <c r="BQ18" s="66"/>
      <c r="BR18" s="16"/>
      <c r="BS18" s="16"/>
      <c r="BT18" s="84">
        <f>COUNTIF(BT5:BT15, "Yes")</f>
        <v>1</v>
      </c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2:215" s="14" customFormat="1" ht="15.4" x14ac:dyDescent="0.45">
      <c r="B19" s="97" t="s">
        <v>59</v>
      </c>
      <c r="C19" s="97"/>
      <c r="D19" s="97"/>
      <c r="E19" s="65"/>
      <c r="F19" s="65"/>
      <c r="G19" s="65"/>
      <c r="H19" s="23">
        <f>COUNTIF(H5:H15, "Male")</f>
        <v>0</v>
      </c>
      <c r="I19" s="23">
        <f>COUNTIF(I5:I15, "Male")</f>
        <v>0</v>
      </c>
      <c r="J19" s="23">
        <f>COUNTIF(J5:J15, "Male")</f>
        <v>0</v>
      </c>
      <c r="K19" s="71"/>
      <c r="L19" s="67"/>
      <c r="M19" s="68"/>
      <c r="N19" s="71"/>
      <c r="O19" s="23">
        <f t="shared" ref="O19" si="8">COUNTIF(O5:O15, "No")</f>
        <v>1</v>
      </c>
      <c r="P19" s="66"/>
      <c r="Q19" s="66"/>
      <c r="R19" s="66"/>
      <c r="S19" s="71"/>
      <c r="T19" s="26"/>
      <c r="U19" s="23">
        <f t="shared" ref="U19" si="9">COUNTIF(U5:U15, "No")</f>
        <v>1</v>
      </c>
      <c r="V19" s="23">
        <f>COUNTIF(V5:V15, "No")</f>
        <v>0</v>
      </c>
      <c r="W19" s="22">
        <f>COUNTIF(W5:W15, "No")</f>
        <v>0</v>
      </c>
      <c r="X19" s="22">
        <f>COUNTIF(X5:X15, "No")</f>
        <v>0</v>
      </c>
      <c r="Y19" s="66"/>
      <c r="Z19" s="23">
        <f>COUNTIF(Z5:Z15, "Female")</f>
        <v>0</v>
      </c>
      <c r="AA19" s="22">
        <f>COUNTIF(AA5:AA15, "Female")</f>
        <v>0</v>
      </c>
      <c r="AB19" s="22">
        <f>COUNTIF(AB5:AB15, "Female")</f>
        <v>0</v>
      </c>
      <c r="AC19" s="66"/>
      <c r="AD19" s="23">
        <f>COUNTIF(AD5:AD15, "Female")</f>
        <v>0</v>
      </c>
      <c r="AE19" s="23">
        <f>COUNTIF(AE5:AE15, "Female")</f>
        <v>0</v>
      </c>
      <c r="AF19" s="66"/>
      <c r="AG19" s="23">
        <f>COUNTIF(AG5:AG15, "Female")</f>
        <v>0</v>
      </c>
      <c r="AH19" s="66"/>
      <c r="AI19" s="26"/>
      <c r="AJ19" s="26"/>
      <c r="AK19" s="26"/>
      <c r="AL19" s="23">
        <f>COUNTIF(AL5:AL15, "No")</f>
        <v>0</v>
      </c>
      <c r="AM19" s="66"/>
      <c r="AN19" s="22">
        <f>COUNTIF(AN5:AN15, "Female")</f>
        <v>0</v>
      </c>
      <c r="AO19" s="22">
        <f>COUNTIF(AO5:AO15, "Female")</f>
        <v>0</v>
      </c>
      <c r="AP19" s="22">
        <f>COUNTIF(AP5:AP15, "Female")</f>
        <v>0</v>
      </c>
      <c r="AQ19" s="66"/>
      <c r="AR19" s="22">
        <f>COUNTIF(AR5:AR15, "No")</f>
        <v>0</v>
      </c>
      <c r="AS19" s="23">
        <f>COUNTIF(AS5:AS15, "Female")</f>
        <v>0</v>
      </c>
      <c r="AT19" s="22">
        <f>COUNTIF(AT5:AT15, "Female")</f>
        <v>0</v>
      </c>
      <c r="AU19" s="22">
        <f>COUNTIF(AU5:AU15, "Female")</f>
        <v>0</v>
      </c>
      <c r="AV19" s="12"/>
      <c r="AW19" s="22">
        <f>COUNTIF(AW5:AW15, "Female")</f>
        <v>0</v>
      </c>
      <c r="AX19" s="24">
        <f>COUNTIF(AX5:AX15, "Female")</f>
        <v>0</v>
      </c>
      <c r="AY19" s="24">
        <f>COUNTIF(AY5:AY15, "Female")</f>
        <v>0</v>
      </c>
      <c r="AZ19" s="66"/>
      <c r="BA19" s="22">
        <f>COUNTIF(BA5:BA15, "Female")</f>
        <v>0</v>
      </c>
      <c r="BB19" s="22">
        <f>COUNTIF(BB5:BB15, "Female")</f>
        <v>0</v>
      </c>
      <c r="BC19" s="30"/>
      <c r="BD19" s="30"/>
      <c r="BE19" s="26"/>
      <c r="BF19" s="26"/>
      <c r="BG19" s="22">
        <f>COUNTIF(BG5:BG15, "Female")</f>
        <v>0</v>
      </c>
      <c r="BH19" s="22">
        <f>COUNTIF(BH5:BH15, "Female")</f>
        <v>0</v>
      </c>
      <c r="BI19" s="22"/>
      <c r="BJ19" s="58"/>
      <c r="BK19" s="22">
        <f>COUNTIF(BK5:BK15, "Female")</f>
        <v>0</v>
      </c>
      <c r="BL19" s="22">
        <f>COUNTIF(BL5:BL15, "Female")</f>
        <v>0</v>
      </c>
      <c r="BM19" s="22">
        <f>COUNTIF(BM5:BM15, "Female")</f>
        <v>0</v>
      </c>
      <c r="BN19" s="22">
        <f>COUNTIF(BN5:BN15, "Female")</f>
        <v>0</v>
      </c>
      <c r="BO19" s="66"/>
      <c r="BP19" s="66"/>
      <c r="BQ19" s="66"/>
      <c r="BR19" s="16"/>
      <c r="BS19" s="16"/>
      <c r="BT19" s="84">
        <f>COUNTIF(BT5:BT15, "Female")</f>
        <v>0</v>
      </c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2:215" s="14" customFormat="1" ht="15.4" x14ac:dyDescent="0.45">
      <c r="B20" s="97" t="s">
        <v>60</v>
      </c>
      <c r="C20" s="97"/>
      <c r="D20" s="97"/>
      <c r="E20" s="65"/>
      <c r="F20" s="65"/>
      <c r="G20" s="65"/>
      <c r="H20" s="23">
        <f>H18/H17*100</f>
        <v>100</v>
      </c>
      <c r="I20" s="23">
        <f>I18/I17*100</f>
        <v>0</v>
      </c>
      <c r="J20" s="23">
        <f>J18/J17*100</f>
        <v>0</v>
      </c>
      <c r="K20" s="71"/>
      <c r="L20" s="67"/>
      <c r="M20" s="68"/>
      <c r="N20" s="71"/>
      <c r="O20" s="23">
        <f t="shared" ref="O20" si="10">O18/O17*100</f>
        <v>0</v>
      </c>
      <c r="P20" s="66"/>
      <c r="Q20" s="66"/>
      <c r="R20" s="66"/>
      <c r="S20" s="71"/>
      <c r="T20" s="26"/>
      <c r="U20" s="23">
        <f t="shared" ref="U20" si="11">U18/U17*100</f>
        <v>0</v>
      </c>
      <c r="V20" s="23">
        <f>V18/V17*100</f>
        <v>100</v>
      </c>
      <c r="W20" s="22">
        <f>W18/W17*100</f>
        <v>100</v>
      </c>
      <c r="X20" s="22">
        <f>X18/X17*100</f>
        <v>100</v>
      </c>
      <c r="Y20" s="66"/>
      <c r="Z20" s="23">
        <f>Z18/Z17*100</f>
        <v>100</v>
      </c>
      <c r="AA20" s="22">
        <f>AA18/AA17*100</f>
        <v>0</v>
      </c>
      <c r="AB20" s="22">
        <f>AB18/AB17*100</f>
        <v>0</v>
      </c>
      <c r="AC20" s="66"/>
      <c r="AD20" s="23">
        <f>AD18/AD17*100</f>
        <v>0</v>
      </c>
      <c r="AE20" s="23">
        <f>AE18/AE17*100</f>
        <v>0</v>
      </c>
      <c r="AF20" s="66"/>
      <c r="AG20" s="23">
        <f>AG18/AG17*100</f>
        <v>100</v>
      </c>
      <c r="AH20" s="66"/>
      <c r="AI20" s="26"/>
      <c r="AJ20" s="26"/>
      <c r="AK20" s="26"/>
      <c r="AL20" s="23">
        <f>AL18/AL17*100</f>
        <v>100</v>
      </c>
      <c r="AM20" s="66"/>
      <c r="AN20" s="22">
        <f>AN18/AN17*100</f>
        <v>0</v>
      </c>
      <c r="AO20" s="22">
        <f>AO18/AO17*100</f>
        <v>0</v>
      </c>
      <c r="AP20" s="22">
        <f>AP18/AP17*100</f>
        <v>0</v>
      </c>
      <c r="AQ20" s="66"/>
      <c r="AR20" s="22">
        <f>AR18/AR17*100</f>
        <v>100</v>
      </c>
      <c r="AS20" s="23">
        <f>AS18/AS17*100</f>
        <v>100</v>
      </c>
      <c r="AT20" s="22">
        <f>AT18/AT17*100</f>
        <v>0</v>
      </c>
      <c r="AU20" s="22">
        <f>AU18/AU17*100</f>
        <v>0</v>
      </c>
      <c r="AV20" s="12"/>
      <c r="AW20" s="22">
        <f>AW18/AW17*100</f>
        <v>100</v>
      </c>
      <c r="AX20" s="24">
        <f>AX18/AX17*100</f>
        <v>100</v>
      </c>
      <c r="AY20" s="24">
        <f>AY18/AY17*100</f>
        <v>0</v>
      </c>
      <c r="AZ20" s="66"/>
      <c r="BA20" s="22">
        <f>BA18/BA17*100</f>
        <v>100</v>
      </c>
      <c r="BB20" s="22">
        <f>BB18/BB17*100</f>
        <v>100</v>
      </c>
      <c r="BC20" s="30"/>
      <c r="BD20" s="30"/>
      <c r="BE20" s="26"/>
      <c r="BF20" s="26"/>
      <c r="BG20" s="22">
        <f>BG18/BG17*100</f>
        <v>100</v>
      </c>
      <c r="BH20" s="22">
        <f>BH18/BH17*100</f>
        <v>100</v>
      </c>
      <c r="BI20" s="22"/>
      <c r="BJ20" s="58"/>
      <c r="BK20" s="22">
        <f>BK18/BK17*100</f>
        <v>100</v>
      </c>
      <c r="BL20" s="22">
        <f>BL18/BL17*100</f>
        <v>100</v>
      </c>
      <c r="BM20" s="22">
        <f>BM18/BM17*100</f>
        <v>100</v>
      </c>
      <c r="BN20" s="22">
        <f>BN18/BN17*100</f>
        <v>100</v>
      </c>
      <c r="BO20" s="66"/>
      <c r="BP20" s="66"/>
      <c r="BQ20" s="66"/>
      <c r="BR20" s="16"/>
      <c r="BS20" s="16"/>
      <c r="BT20" s="84">
        <f>BT18/BT17*100</f>
        <v>100</v>
      </c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  <row r="21" spans="2:215" s="25" customFormat="1" ht="15.4" x14ac:dyDescent="0.45">
      <c r="B21" s="97" t="s">
        <v>56</v>
      </c>
      <c r="C21" s="97"/>
      <c r="D21" s="97"/>
      <c r="E21" s="65"/>
      <c r="F21" s="65"/>
      <c r="G21" s="70">
        <f ca="1">AVERAGE(G5:G15)</f>
        <v>76.164383561643831</v>
      </c>
      <c r="H21" s="66"/>
      <c r="I21" s="66"/>
      <c r="J21" s="66"/>
      <c r="K21" s="71"/>
      <c r="L21" s="69"/>
      <c r="M21" s="66"/>
      <c r="N21" s="28">
        <f>AVERAGE(N5:N15)</f>
        <v>0.90909090909090906</v>
      </c>
      <c r="O21" s="66"/>
      <c r="P21" s="66"/>
      <c r="Q21" s="66"/>
      <c r="R21" s="66"/>
      <c r="S21" s="66"/>
      <c r="T21" s="28">
        <f>AVERAGE(T5:T15)</f>
        <v>10</v>
      </c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74">
        <f>AVERAGE(AH5:AH15)</f>
        <v>300</v>
      </c>
      <c r="AI21" s="74">
        <f>AVERAGE(AI5:AI15)</f>
        <v>6</v>
      </c>
      <c r="AJ21" s="23">
        <f>AVERAGE(AI5:AI15)</f>
        <v>6</v>
      </c>
      <c r="AK21" s="22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74">
        <f>AVERAGE(BC5:BC15)</f>
        <v>400</v>
      </c>
      <c r="BD21" s="74">
        <f>AVERAGE(BD5:BD15)</f>
        <v>8</v>
      </c>
      <c r="BE21" s="29">
        <f>AVERAGE(BD5:BD15)</f>
        <v>8</v>
      </c>
      <c r="BF21" s="28">
        <f>AVERAGE(BE5:BE15)</f>
        <v>9.0909090909090917</v>
      </c>
      <c r="BG21" s="66"/>
      <c r="BH21" s="66"/>
      <c r="BI21" s="66"/>
      <c r="BJ21" s="86"/>
      <c r="BK21" s="66"/>
      <c r="BL21" s="66"/>
      <c r="BM21" s="66"/>
      <c r="BN21" s="66"/>
      <c r="BO21" s="66"/>
      <c r="BP21" s="66"/>
      <c r="BQ21" s="66"/>
      <c r="BR21" s="90">
        <f>AVERAGE(BR5:BR15)</f>
        <v>16</v>
      </c>
      <c r="BS21" s="90">
        <f t="shared" ref="BS21" si="12">AVERAGE(BR5:BR15)</f>
        <v>16</v>
      </c>
      <c r="BT21" s="92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</row>
    <row r="22" spans="2:215" s="25" customFormat="1" ht="15.4" x14ac:dyDescent="0.45">
      <c r="B22" s="97" t="s">
        <v>57</v>
      </c>
      <c r="C22" s="97"/>
      <c r="D22" s="97"/>
      <c r="E22" s="65"/>
      <c r="F22" s="65"/>
      <c r="G22" s="73">
        <f ca="1">_xlfn.STDEV.P(G5:G15)</f>
        <v>0</v>
      </c>
      <c r="H22" s="66"/>
      <c r="I22" s="66"/>
      <c r="J22" s="66"/>
      <c r="K22" s="71"/>
      <c r="L22" s="69"/>
      <c r="M22" s="66"/>
      <c r="N22" s="28">
        <f>_xlfn.STDEV.P(N5:N15)</f>
        <v>2.8747978728803445</v>
      </c>
      <c r="O22" s="66"/>
      <c r="P22" s="66"/>
      <c r="Q22" s="66"/>
      <c r="R22" s="66"/>
      <c r="S22" s="66"/>
      <c r="T22" s="28">
        <f>_xlfn.STDEV.P(T5:T15)</f>
        <v>0</v>
      </c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73">
        <f>_xlfn.STDEV.P(AH5:AH15)</f>
        <v>0</v>
      </c>
      <c r="AI22" s="73">
        <f>_xlfn.STDEV.P(AI5:AI15)</f>
        <v>0</v>
      </c>
      <c r="AJ22" s="23">
        <f>_xlfn.STDEV.P(AI5:AI15)</f>
        <v>0</v>
      </c>
      <c r="AK22" s="22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74">
        <f>_xlfn.STDEV.P(BC5:BC15)</f>
        <v>0</v>
      </c>
      <c r="BD22" s="74">
        <f>_xlfn.STDEV.P(BD5:BD15)</f>
        <v>0</v>
      </c>
      <c r="BE22" s="29">
        <f>_xlfn.STDEV.P(BD5:BD15)</f>
        <v>0</v>
      </c>
      <c r="BF22" s="28">
        <f>_xlfn.STDEV.P(BE5:BE15)</f>
        <v>28.747978728803449</v>
      </c>
      <c r="BG22" s="66"/>
      <c r="BH22" s="66"/>
      <c r="BI22" s="66"/>
      <c r="BJ22" s="86"/>
      <c r="BK22" s="66"/>
      <c r="BL22" s="66"/>
      <c r="BM22" s="66"/>
      <c r="BN22" s="66"/>
      <c r="BO22" s="66"/>
      <c r="BP22" s="66"/>
      <c r="BQ22" s="66"/>
      <c r="BR22" s="90">
        <f>_xlfn.STDEV.P(BR5:BR15)</f>
        <v>0</v>
      </c>
      <c r="BS22" s="90">
        <f t="shared" ref="BS22" si="13">_xlfn.STDEV.P(BR5:BR15)</f>
        <v>0</v>
      </c>
      <c r="BT22" s="9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</row>
    <row r="23" spans="2:215" s="25" customFormat="1" ht="15.4" x14ac:dyDescent="0.45">
      <c r="B23" s="97" t="s">
        <v>58</v>
      </c>
      <c r="C23" s="97"/>
      <c r="D23" s="97"/>
      <c r="E23" s="65"/>
      <c r="F23" s="65"/>
      <c r="G23" s="70">
        <f ca="1">MEDIAN(G5:G15)</f>
        <v>76.164383561643831</v>
      </c>
      <c r="H23" s="66"/>
      <c r="I23" s="66"/>
      <c r="J23" s="66"/>
      <c r="K23" s="71"/>
      <c r="L23" s="69"/>
      <c r="M23" s="66"/>
      <c r="N23" s="22">
        <f>MEDIAN(N5:N15)</f>
        <v>0</v>
      </c>
      <c r="O23" s="66"/>
      <c r="P23" s="66"/>
      <c r="Q23" s="66"/>
      <c r="R23" s="66"/>
      <c r="S23" s="66"/>
      <c r="T23" s="22">
        <f>MEDIAN(T5:T15)</f>
        <v>10</v>
      </c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74">
        <f t="shared" ref="AH23:AI25" si="14">AVERAGE(AH7:AH17)</f>
        <v>1</v>
      </c>
      <c r="AI23" s="74">
        <f t="shared" si="14"/>
        <v>1</v>
      </c>
      <c r="AJ23" s="23">
        <f>MEDIAN(AI5:AI15)</f>
        <v>6</v>
      </c>
      <c r="AK23" s="22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74">
        <f>MEDIAN(BC5:BC15)</f>
        <v>400</v>
      </c>
      <c r="BD23" s="74">
        <f>MEDIAN(BD5:BD15)</f>
        <v>8</v>
      </c>
      <c r="BE23" s="23">
        <f>MEDIAN(BD5:BD15)</f>
        <v>8</v>
      </c>
      <c r="BF23" s="22">
        <f>MEDIAN(BE5:BE15)</f>
        <v>0</v>
      </c>
      <c r="BG23" s="66"/>
      <c r="BH23" s="66"/>
      <c r="BI23" s="66"/>
      <c r="BJ23" s="27"/>
      <c r="BK23" s="66"/>
      <c r="BL23" s="66"/>
      <c r="BM23" s="66"/>
      <c r="BN23" s="66"/>
      <c r="BO23" s="66"/>
      <c r="BP23" s="66"/>
      <c r="BQ23" s="66"/>
      <c r="BR23" s="91">
        <f>MEDIAN(BR5:BR15)</f>
        <v>16</v>
      </c>
      <c r="BS23" s="84">
        <f t="shared" ref="BS23" si="15">MEDIAN(BR5:BR15)</f>
        <v>16</v>
      </c>
      <c r="BT23" s="66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</row>
    <row r="24" spans="2:215" s="25" customFormat="1" ht="15.4" x14ac:dyDescent="0.45">
      <c r="B24" s="97" t="s">
        <v>54</v>
      </c>
      <c r="C24" s="97"/>
      <c r="D24" s="97"/>
      <c r="E24" s="65"/>
      <c r="F24" s="65"/>
      <c r="G24" s="70">
        <f ca="1">MIN(G5:G15)</f>
        <v>76.164383561643831</v>
      </c>
      <c r="H24" s="66"/>
      <c r="I24" s="66"/>
      <c r="J24" s="66"/>
      <c r="K24" s="71"/>
      <c r="L24" s="69"/>
      <c r="M24" s="66"/>
      <c r="N24" s="22">
        <f>MIN(N5:N15)</f>
        <v>0</v>
      </c>
      <c r="O24" s="66"/>
      <c r="P24" s="66"/>
      <c r="Q24" s="66"/>
      <c r="R24" s="66"/>
      <c r="S24" s="66"/>
      <c r="T24" s="22">
        <f>MIN(T5:T15)</f>
        <v>10</v>
      </c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74">
        <f t="shared" si="14"/>
        <v>1</v>
      </c>
      <c r="AI24" s="74">
        <f t="shared" si="14"/>
        <v>1</v>
      </c>
      <c r="AJ24" s="23">
        <f>MIN(AI5:AI15)</f>
        <v>6</v>
      </c>
      <c r="AK24" s="22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74">
        <f>MIN(BB5:BB15)</f>
        <v>0</v>
      </c>
      <c r="BD24" s="74">
        <f>MIN(BC5:BC15)</f>
        <v>400</v>
      </c>
      <c r="BE24" s="23">
        <f>MIN(BD5:BD15)</f>
        <v>8</v>
      </c>
      <c r="BF24" s="22">
        <f>MIN(BE5:BE15)</f>
        <v>0</v>
      </c>
      <c r="BG24" s="66"/>
      <c r="BH24" s="66"/>
      <c r="BI24" s="66"/>
      <c r="BJ24" s="22"/>
      <c r="BK24" s="66"/>
      <c r="BL24" s="66"/>
      <c r="BM24" s="66"/>
      <c r="BN24" s="66"/>
      <c r="BO24" s="66"/>
      <c r="BP24" s="66"/>
      <c r="BQ24" s="66"/>
      <c r="BR24" s="84">
        <f t="shared" ref="BR24:BS24" si="16">MIN(BQ5:BQ15)</f>
        <v>0</v>
      </c>
      <c r="BS24" s="84">
        <f t="shared" si="16"/>
        <v>16</v>
      </c>
      <c r="BT24" s="66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</row>
    <row r="25" spans="2:215" s="25" customFormat="1" ht="15.4" x14ac:dyDescent="0.45">
      <c r="B25" s="97" t="s">
        <v>55</v>
      </c>
      <c r="C25" s="97"/>
      <c r="D25" s="97"/>
      <c r="E25" s="65"/>
      <c r="F25" s="65"/>
      <c r="G25" s="70">
        <f ca="1">MAX(G5:G15)</f>
        <v>76.164383561643831</v>
      </c>
      <c r="H25" s="66"/>
      <c r="I25" s="66"/>
      <c r="J25" s="66"/>
      <c r="K25" s="71"/>
      <c r="L25" s="69"/>
      <c r="M25" s="66"/>
      <c r="N25" s="22">
        <f>MAX(N5:N15)</f>
        <v>10</v>
      </c>
      <c r="O25" s="66"/>
      <c r="P25" s="66"/>
      <c r="Q25" s="66"/>
      <c r="R25" s="66"/>
      <c r="S25" s="66"/>
      <c r="T25" s="22">
        <f>MAX(T5:T15)</f>
        <v>10</v>
      </c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74">
        <f t="shared" si="14"/>
        <v>1</v>
      </c>
      <c r="AI25" s="74">
        <f t="shared" si="14"/>
        <v>1</v>
      </c>
      <c r="AJ25" s="23">
        <f>MAX(AI5:AI15)</f>
        <v>6</v>
      </c>
      <c r="AK25" s="22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74">
        <f>MAX(BB5:BB15)</f>
        <v>0</v>
      </c>
      <c r="BD25" s="74">
        <f>MAX(BC5:BC15)</f>
        <v>400</v>
      </c>
      <c r="BE25" s="23">
        <f>MAX(BD5:BD15)</f>
        <v>8</v>
      </c>
      <c r="BF25" s="22">
        <f>MAX(BE5:BE15)</f>
        <v>100</v>
      </c>
      <c r="BG25" s="66"/>
      <c r="BH25" s="66"/>
      <c r="BI25" s="66"/>
      <c r="BJ25" s="22"/>
      <c r="BK25" s="66"/>
      <c r="BL25" s="66"/>
      <c r="BM25" s="66"/>
      <c r="BN25" s="66"/>
      <c r="BO25" s="66"/>
      <c r="BP25" s="66"/>
      <c r="BQ25" s="66"/>
      <c r="BR25" s="84">
        <f t="shared" ref="BR25:BS25" si="17">MAX(BQ5:BQ15)</f>
        <v>0</v>
      </c>
      <c r="BS25" s="84">
        <f t="shared" si="17"/>
        <v>16</v>
      </c>
      <c r="BT25" s="66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</row>
    <row r="26" spans="2:215" x14ac:dyDescent="0.5"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</row>
    <row r="27" spans="2:215" x14ac:dyDescent="0.5"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</row>
    <row r="28" spans="2:215" x14ac:dyDescent="0.5"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</row>
    <row r="29" spans="2:215" x14ac:dyDescent="0.5"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</row>
    <row r="30" spans="2:215" x14ac:dyDescent="0.5"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</row>
    <row r="31" spans="2:215" x14ac:dyDescent="0.5"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</row>
    <row r="32" spans="2:215" x14ac:dyDescent="0.5"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</row>
    <row r="33" spans="73:155" x14ac:dyDescent="0.5"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</row>
    <row r="34" spans="73:155" x14ac:dyDescent="0.5"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</row>
    <row r="35" spans="73:155" x14ac:dyDescent="0.5"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</row>
    <row r="36" spans="73:155" x14ac:dyDescent="0.5"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</row>
    <row r="37" spans="73:155" x14ac:dyDescent="0.5"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</row>
    <row r="38" spans="73:155" x14ac:dyDescent="0.5"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</row>
    <row r="39" spans="73:155" x14ac:dyDescent="0.5"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</row>
    <row r="40" spans="73:155" x14ac:dyDescent="0.5"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</row>
    <row r="41" spans="73:155" x14ac:dyDescent="0.5"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</row>
    <row r="42" spans="73:155" x14ac:dyDescent="0.5"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</row>
    <row r="43" spans="73:155" x14ac:dyDescent="0.5"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</row>
    <row r="44" spans="73:155" x14ac:dyDescent="0.5"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</row>
    <row r="45" spans="73:155" x14ac:dyDescent="0.5"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</row>
    <row r="46" spans="73:155" x14ac:dyDescent="0.5"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</row>
    <row r="47" spans="73:155" x14ac:dyDescent="0.5"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</row>
    <row r="48" spans="73:155" x14ac:dyDescent="0.5"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</row>
  </sheetData>
  <mergeCells count="26">
    <mergeCell ref="BH2:BK2"/>
    <mergeCell ref="BO1:BT2"/>
    <mergeCell ref="Z2:AC2"/>
    <mergeCell ref="AD2:AF2"/>
    <mergeCell ref="AG2:AI2"/>
    <mergeCell ref="S1:AL1"/>
    <mergeCell ref="AS2:AW2"/>
    <mergeCell ref="AX2:BA2"/>
    <mergeCell ref="BB2:BG2"/>
    <mergeCell ref="BM2:BN2"/>
    <mergeCell ref="S2:U2"/>
    <mergeCell ref="T3:U3"/>
    <mergeCell ref="N3:O3"/>
    <mergeCell ref="L1:R2"/>
    <mergeCell ref="V2:Y2"/>
    <mergeCell ref="AN2:AR2"/>
    <mergeCell ref="B1:F2"/>
    <mergeCell ref="B25:D25"/>
    <mergeCell ref="B18:D18"/>
    <mergeCell ref="B19:D19"/>
    <mergeCell ref="B20:D20"/>
    <mergeCell ref="B17:D17"/>
    <mergeCell ref="B21:D21"/>
    <mergeCell ref="B22:D22"/>
    <mergeCell ref="B23:D23"/>
    <mergeCell ref="B24:D24"/>
  </mergeCells>
  <phoneticPr fontId="23" type="noConversion"/>
  <dataValidations count="17">
    <dataValidation type="list" allowBlank="1" showInputMessage="1" showErrorMessage="1" sqref="H5:H15" xr:uid="{00000000-0002-0000-0000-000000000000}">
      <formula1>"Male, Female, Non-Binary, Unknown"</formula1>
    </dataValidation>
    <dataValidation type="list" allowBlank="1" showInputMessage="1" showErrorMessage="1" sqref="AR5:AR15 AC5:AC15" xr:uid="{00000000-0002-0000-0000-000002000000}">
      <formula1>"N/A, Declined, Under current treatment, Unknown"</formula1>
    </dataValidation>
    <dataValidation type="list" allowBlank="1" showInputMessage="1" showErrorMessage="1" sqref="AD5:AE15 AN5:AN15 AS5:AS15 AX5:AY15 BM5:BM15 J6:J15 AG5:AG15 BT5:BT15 BB5:BB15 AR5 Z5:Z15 AL5:AL15 AJ5:AJ15 BH5:BH15 BI6:BI15" xr:uid="{00000000-0002-0000-0000-000003000000}">
      <formula1>"Yes, No, Unknown"</formula1>
    </dataValidation>
    <dataValidation type="list" allowBlank="1" showInputMessage="1" showErrorMessage="1" sqref="AF5:AF15" xr:uid="{00000000-0002-0000-0000-000004000000}">
      <formula1>" Cost, Cognitive issues, Side effects/Contraindication, Patient's choice, Unknown"</formula1>
    </dataValidation>
    <dataValidation type="list" allowBlank="1" showInputMessage="1" showErrorMessage="1" sqref="AZ5:AZ15" xr:uid="{00000000-0002-0000-0000-000006000000}">
      <formula1>"Cost, Cognitive issues, Side effects/Contraindications, Patient's choice, Unknown"</formula1>
    </dataValidation>
    <dataValidation type="list" allowBlank="1" showInputMessage="1" showErrorMessage="1" sqref="I5" xr:uid="{00000000-0002-0000-0000-000008000000}">
      <formula1>"No, Yes - Aboriginal, Yes - Torres Strait Islander, Yes - Both Aboriginal and Torres Strait Islander, Missing/Not stated"</formula1>
    </dataValidation>
    <dataValidation type="list" allowBlank="1" showInputMessage="1" showErrorMessage="1" sqref="I6:I15" xr:uid="{00000000-0002-0000-0000-000009000000}">
      <formula1>"No, Yes-Aboriginal, Yes-Torres Starit Islander, Yes Both Aboriginal and Torres Strait Islander, Missing/Not stated"</formula1>
    </dataValidation>
    <dataValidation type="list" allowBlank="1" showInputMessage="1" showErrorMessage="1" sqref="V5 AR6:AR15 U5:U15 AW5:AW15 BA5:BA15 BG5:BG15 BN5:BN15 BK5:BL15" xr:uid="{C66B8D6D-C730-46BE-BB40-6DF8BF0541A5}">
      <formula1>"Yes, No"</formula1>
    </dataValidation>
    <dataValidation type="list" allowBlank="1" showInputMessage="1" showErrorMessage="1" sqref="O5:O15" xr:uid="{09654A57-70CC-4A04-BB5E-09865BB77DBA}">
      <formula1>"No, Yes"</formula1>
    </dataValidation>
    <dataValidation type="list" allowBlank="1" showInputMessage="1" showErrorMessage="1" sqref="AL4:AL15" xr:uid="{69B01B68-E48E-4AF9-938B-16F33EC8FF39}">
      <formula1>"No, Yes, NA"</formula1>
    </dataValidation>
    <dataValidation type="list" allowBlank="1" showInputMessage="1" showErrorMessage="1" sqref="W5:W15 AO5:AP15" xr:uid="{8F385AAD-626F-4C8D-85DA-B2694589FA75}">
      <formula1>"Yes, No, N/A"</formula1>
    </dataValidation>
    <dataValidation type="list" allowBlank="1" showInputMessage="1" showErrorMessage="1" sqref="Y5:Y15" xr:uid="{DB5A6D11-4564-44E4-9156-D1BAF375CE71}">
      <formula1>"Declined, Under current treatment, Unknown, Other"</formula1>
    </dataValidation>
    <dataValidation type="list" allowBlank="1" showInputMessage="1" showErrorMessage="1" sqref="AQ5:AQ15" xr:uid="{C4E3D8BE-9FAD-43DA-9E40-C09E22BE02F7}">
      <formula1>" Declined, Under current treatment, Other, Unknown"</formula1>
    </dataValidation>
    <dataValidation type="list" allowBlank="1" showInputMessage="1" showErrorMessage="1" sqref="AV5:AV15" xr:uid="{0354F638-0EEE-4D5A-AEB7-4F4E0D49B22C}">
      <formula1>"Declined, Under current treatment, Other, Unknown"</formula1>
    </dataValidation>
    <dataValidation type="list" allowBlank="1" showInputMessage="1" showErrorMessage="1" sqref="BO5:BO15" xr:uid="{00000000-0002-0000-0000-00000A000000}">
      <formula1>"Centre-Based/Face To Face, Cummunity-Based, Home-Based, Telephone, Video Conference, Web, Hybrid, Other"</formula1>
    </dataValidation>
    <dataValidation type="list" allowBlank="1" showInputMessage="1" showErrorMessage="1" sqref="BP5:BP15" xr:uid="{6908416B-58FA-452A-8D68-71F5FD7BBFE2}">
      <formula1>"Once only, 1 per week, 2 per week, &gt;2 per week"</formula1>
    </dataValidation>
    <dataValidation type="list" allowBlank="1" showInputMessage="1" showErrorMessage="1" sqref="BQ5:BQ15" xr:uid="{A0D2A2DA-FF86-44F1-9E21-23502FB76CFA}">
      <formula1>"Exercise and education, Exercise only, Education only individual, Education only group, Other"</formula1>
    </dataValidation>
  </dataValidations>
  <pageMargins left="0.7" right="0.7" top="0.75" bottom="0.75" header="0.3" footer="0.3"/>
  <pageSetup paperSize="9" orientation="portrait" horizontalDpi="360" verticalDpi="36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D000000}">
          <x14:formula1>
            <xm:f>Sheet2!$A$1:$A$2</xm:f>
          </x14:formula1>
          <xm:sqref>AS16 AD16:AH16 J5 Z16 BB16:BC16 AM16:AO16 W16 V6:V16 AX16:AZ16 BM16 BO16:BV16</xm:sqref>
        </x14:dataValidation>
        <x14:dataValidation type="list" allowBlank="1" showInputMessage="1" showErrorMessage="1" xr:uid="{00000000-0002-0000-0000-00000E000000}">
          <x14:formula1>
            <xm:f>Sheet2!$B$1:$B$3</xm:f>
          </x14:formula1>
          <xm:sqref>AP16 AU5:AU16 X5:X16 AB5:AB16</xm:sqref>
        </x14:dataValidation>
        <x14:dataValidation type="list" allowBlank="1" showInputMessage="1" showErrorMessage="1" xr:uid="{00000000-0002-0000-0000-00000F000000}">
          <x14:formula1>
            <xm:f>Sheet2!$A$33:$A$37</xm:f>
          </x14:formula1>
          <xm:sqref>AA16 AT16</xm:sqref>
        </x14:dataValidation>
        <x14:dataValidation type="list" allowBlank="1" showInputMessage="1" showErrorMessage="1" xr:uid="{00000000-0002-0000-0000-000010000000}">
          <x14:formula1>
            <xm:f>Sheet2!$A$32:$A$37</xm:f>
          </x14:formula1>
          <xm:sqref>AA5:AA15 AT5:AT15</xm:sqref>
        </x14:dataValidation>
        <x14:dataValidation type="list" allowBlank="1" showInputMessage="1" showErrorMessage="1" xr:uid="{00000000-0002-0000-0000-000011000000}">
          <x14:formula1>
            <xm:f>Sheet2!$A$11:$A$18</xm:f>
          </x14:formula1>
          <xm:sqref>R16 AL16 S16:S20 T16:U16</xm:sqref>
        </x14:dataValidation>
        <x14:dataValidation type="list" allowBlank="1" showInputMessage="1" showErrorMessage="1" xr:uid="{00000000-0002-0000-0000-000012000000}">
          <x14:formula1>
            <xm:f>Sheet2!$A$8:$A$18</xm:f>
          </x14:formula1>
          <xm:sqref>P16:Q16</xm:sqref>
        </x14:dataValidation>
        <x14:dataValidation type="list" allowBlank="1" showInputMessage="1" showErrorMessage="1" xr:uid="{00000000-0002-0000-0000-000013000000}">
          <x14:formula1>
            <xm:f>Sheet2!$A$7:$A$19</xm:f>
          </x14:formula1>
          <xm:sqref>P5:P15</xm:sqref>
        </x14:dataValidation>
        <x14:dataValidation type="list" allowBlank="1" showInputMessage="1" showErrorMessage="1" xr:uid="{00000000-0002-0000-0000-000014000000}">
          <x14:formula1>
            <xm:f>Sheet2!$B$9:$B$20</xm:f>
          </x14:formula1>
          <xm:sqref>Q5:R15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workbookViewId="0">
      <selection activeCell="A17" sqref="A17"/>
    </sheetView>
  </sheetViews>
  <sheetFormatPr defaultRowHeight="14.25" x14ac:dyDescent="0.45"/>
  <cols>
    <col min="1" max="1" width="22.3984375" bestFit="1" customWidth="1"/>
  </cols>
  <sheetData>
    <row r="1" spans="1:2" x14ac:dyDescent="0.45">
      <c r="A1" t="s">
        <v>17</v>
      </c>
      <c r="B1" t="s">
        <v>17</v>
      </c>
    </row>
    <row r="2" spans="1:2" x14ac:dyDescent="0.45">
      <c r="A2" t="s">
        <v>18</v>
      </c>
      <c r="B2" t="s">
        <v>18</v>
      </c>
    </row>
    <row r="3" spans="1:2" x14ac:dyDescent="0.45">
      <c r="A3" t="s">
        <v>19</v>
      </c>
      <c r="B3" t="s">
        <v>29</v>
      </c>
    </row>
    <row r="4" spans="1:2" x14ac:dyDescent="0.45">
      <c r="A4" t="s">
        <v>20</v>
      </c>
    </row>
    <row r="5" spans="1:2" x14ac:dyDescent="0.45">
      <c r="A5" t="s">
        <v>21</v>
      </c>
    </row>
    <row r="6" spans="1:2" x14ac:dyDescent="0.45">
      <c r="A6" t="s">
        <v>22</v>
      </c>
    </row>
    <row r="7" spans="1:2" x14ac:dyDescent="0.45">
      <c r="A7" t="s">
        <v>47</v>
      </c>
      <c r="B7" t="s">
        <v>47</v>
      </c>
    </row>
    <row r="8" spans="1:2" x14ac:dyDescent="0.45">
      <c r="A8" t="s">
        <v>48</v>
      </c>
      <c r="B8" t="s">
        <v>48</v>
      </c>
    </row>
    <row r="9" spans="1:2" x14ac:dyDescent="0.45">
      <c r="A9" t="s">
        <v>49</v>
      </c>
      <c r="B9" t="s">
        <v>49</v>
      </c>
    </row>
    <row r="10" spans="1:2" x14ac:dyDescent="0.45">
      <c r="A10" t="s">
        <v>50</v>
      </c>
      <c r="B10" t="s">
        <v>50</v>
      </c>
    </row>
    <row r="11" spans="1:2" x14ac:dyDescent="0.45">
      <c r="A11" t="s">
        <v>25</v>
      </c>
      <c r="B11" t="s">
        <v>51</v>
      </c>
    </row>
    <row r="12" spans="1:2" x14ac:dyDescent="0.45">
      <c r="A12" t="s">
        <v>23</v>
      </c>
      <c r="B12" t="s">
        <v>52</v>
      </c>
    </row>
    <row r="13" spans="1:2" x14ac:dyDescent="0.45">
      <c r="A13" t="s">
        <v>1</v>
      </c>
      <c r="B13" t="s">
        <v>25</v>
      </c>
    </row>
    <row r="14" spans="1:2" x14ac:dyDescent="0.45">
      <c r="A14" t="s">
        <v>53</v>
      </c>
      <c r="B14" t="s">
        <v>23</v>
      </c>
    </row>
    <row r="15" spans="1:2" x14ac:dyDescent="0.45">
      <c r="A15" t="s">
        <v>24</v>
      </c>
      <c r="B15" t="s">
        <v>1</v>
      </c>
    </row>
    <row r="16" spans="1:2" x14ac:dyDescent="0.45">
      <c r="A16" t="s">
        <v>67</v>
      </c>
      <c r="B16" t="s">
        <v>53</v>
      </c>
    </row>
    <row r="17" spans="1:2" x14ac:dyDescent="0.45">
      <c r="A17" t="s">
        <v>31</v>
      </c>
      <c r="B17" t="s">
        <v>31</v>
      </c>
    </row>
    <row r="18" spans="1:2" x14ac:dyDescent="0.45">
      <c r="A18" t="s">
        <v>30</v>
      </c>
      <c r="B18" t="s">
        <v>30</v>
      </c>
    </row>
    <row r="19" spans="1:2" x14ac:dyDescent="0.45">
      <c r="A19" t="s">
        <v>64</v>
      </c>
      <c r="B19" t="s">
        <v>64</v>
      </c>
    </row>
    <row r="20" spans="1:2" x14ac:dyDescent="0.45">
      <c r="A20" t="s">
        <v>51</v>
      </c>
      <c r="B20" t="s">
        <v>63</v>
      </c>
    </row>
    <row r="21" spans="1:2" x14ac:dyDescent="0.45">
      <c r="A21" t="s">
        <v>52</v>
      </c>
    </row>
    <row r="22" spans="1:2" x14ac:dyDescent="0.45">
      <c r="A22" t="s">
        <v>26</v>
      </c>
    </row>
    <row r="23" spans="1:2" x14ac:dyDescent="0.45">
      <c r="A23" t="s">
        <v>27</v>
      </c>
    </row>
    <row r="24" spans="1:2" x14ac:dyDescent="0.45">
      <c r="A24" t="s">
        <v>28</v>
      </c>
    </row>
    <row r="25" spans="1:2" x14ac:dyDescent="0.45">
      <c r="A25" t="s">
        <v>43</v>
      </c>
    </row>
    <row r="26" spans="1:2" x14ac:dyDescent="0.45">
      <c r="A26" t="s">
        <v>4</v>
      </c>
    </row>
    <row r="27" spans="1:2" x14ac:dyDescent="0.45">
      <c r="A27" t="s">
        <v>2</v>
      </c>
    </row>
    <row r="28" spans="1:2" x14ac:dyDescent="0.45">
      <c r="A28" t="s">
        <v>3</v>
      </c>
    </row>
    <row r="29" spans="1:2" x14ac:dyDescent="0.45">
      <c r="A29" t="s">
        <v>5</v>
      </c>
    </row>
    <row r="30" spans="1:2" x14ac:dyDescent="0.45">
      <c r="A30" t="s">
        <v>6</v>
      </c>
    </row>
    <row r="31" spans="1:2" x14ac:dyDescent="0.45">
      <c r="A31" s="1" t="s">
        <v>7</v>
      </c>
    </row>
    <row r="32" spans="1:2" x14ac:dyDescent="0.45">
      <c r="A32" t="s">
        <v>14</v>
      </c>
    </row>
    <row r="33" spans="1:1" x14ac:dyDescent="0.45">
      <c r="A33" t="s">
        <v>10</v>
      </c>
    </row>
    <row r="34" spans="1:1" x14ac:dyDescent="0.45">
      <c r="A34" t="s">
        <v>11</v>
      </c>
    </row>
    <row r="35" spans="1:1" x14ac:dyDescent="0.45">
      <c r="A35" t="s">
        <v>12</v>
      </c>
    </row>
    <row r="36" spans="1:1" x14ac:dyDescent="0.45">
      <c r="A36" t="s">
        <v>13</v>
      </c>
    </row>
    <row r="37" spans="1:1" x14ac:dyDescent="0.45">
      <c r="A37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E l W U A Y F f a 2 n A A A A + A A A A B I A H A B D b 2 5 m a W c v U G F j a 2 F n Z S 5 4 b W w g o h g A K K A U A A A A A A A A A A A A A A A A A A A A A A A A A A A A h Y 9 N D o I w G A W v Q r q n L R h + Q j 5 K j F t J T I z G b V M r N E I x t F j u 5 s I j e Q V J F H X n 8 k 1 m M e 9 x u 0 M x t o 1 3 l b 1 R n c 5 R g C n y p B b d U e k q R 4 M 9 + S k q G G y 4 O P N K e p O s T T a a Y 4 5 q a y 8 Z I c 4 5 7 B a 4 6 y s S U h q Q Q 7 n e i l q 2 H H 1 k 9 V / 2 l T a W a y E R g / 0 r h o U 4 i X E U J y m O 0 g D I j K F U + q u E U z G m Q H 4 g r I b G D r 1 k U v v L H Z B 5 A n m / Y E 9 Q S w M E F A A C A A g A r E l W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x J V l A o i k e 4 D g A A A B E A A A A T A B w A R m 9 y b X V s Y X M v U 2 V j d G l v b j E u b S C i G A A o o B Q A A A A A A A A A A A A A A A A A A A A A A A A A A A A r T k 0 u y c z P U w i G 0 I b W A F B L A Q I t A B Q A A g A I A K x J V l A G B X 2 t p w A A A P g A A A A S A A A A A A A A A A A A A A A A A A A A A A B D b 2 5 m a W c v U G F j a 2 F n Z S 5 4 b W x Q S w E C L Q A U A A I A C A C s S V Z Q D 8 r p q 6 Q A A A D p A A A A E w A A A A A A A A A A A A A A A A D z A A A A W 0 N v b n R l b n R f V H l w Z X N d L n h t b F B L A Q I t A B Q A A g A I A K x J V l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0 r B f l g 3 k S a I p o V X j a J Q U A A A A A A I A A A A A A B B m A A A A A Q A A I A A A A C l + 3 r W S p O w g a n T w p r e Q C P c g Z 5 2 a z m M I O T U V l B p I x U t 2 A A A A A A 6 A A A A A A g A A I A A A A I z 7 9 X C r h a / g V z j X B W O 6 T 7 1 m k T g + A x R y T C Q D g H j S a H N I U A A A A H h C Z Q U H P B 5 J L y b p b K e Q D j S a f 0 Q h y y F K D t J D l S W c q 4 g 2 x U 4 7 M g 5 D O 4 O q j J v X R + H a N J x a I K 2 L W u O e d B U z 8 q E F E 4 5 4 B f U 7 Q q Y M 3 E h 9 X 1 y u s + S F Q A A A A H M r q Y F S 0 U y S / l d 4 t b C D b 3 V W K S g M R 7 I d p h N k s T i B 0 D b 3 1 / A 2 w f E W K Y / h N U c F o 6 A Y k D K O A 9 G V 4 s 6 I m + I l D F D k 7 v 0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D58EF23C422478735362064218230" ma:contentTypeVersion="12" ma:contentTypeDescription="Create a new document." ma:contentTypeScope="" ma:versionID="d3416f596611062bfd54a054de80afd5">
  <xsd:schema xmlns:xsd="http://www.w3.org/2001/XMLSchema" xmlns:xs="http://www.w3.org/2001/XMLSchema" xmlns:p="http://schemas.microsoft.com/office/2006/metadata/properties" xmlns:ns3="ad1d66bf-1b7f-415e-a191-0cefea0ddf4c" xmlns:ns4="64744d89-c3e7-400b-9f94-a950f253476d" targetNamespace="http://schemas.microsoft.com/office/2006/metadata/properties" ma:root="true" ma:fieldsID="b625e41cea3dae55496d90d2a48ba21a" ns3:_="" ns4:_="">
    <xsd:import namespace="ad1d66bf-1b7f-415e-a191-0cefea0ddf4c"/>
    <xsd:import namespace="64744d89-c3e7-400b-9f94-a950f253476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d66bf-1b7f-415e-a191-0cefea0ddf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44d89-c3e7-400b-9f94-a950f253476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EEEB79-9E35-4838-B276-38B3E90243B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F67CD3A-8014-40C7-9BC6-A1C9D9D1D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1d66bf-1b7f-415e-a191-0cefea0ddf4c"/>
    <ds:schemaRef ds:uri="64744d89-c3e7-400b-9f94-a950f25347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DE786F-1553-4AE8-8D4C-00E82DBE0A1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CA6360-9354-4A32-8F8A-D7570EAF0378}">
  <ds:schemaRefs>
    <ds:schemaRef ds:uri="http://purl.org/dc/elements/1.1/"/>
    <ds:schemaRef ds:uri="ad1d66bf-1b7f-415e-a191-0cefea0ddf4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64744d89-c3e7-400b-9f94-a950f25347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 QI spreadsheet June 2021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 Candelaria</dc:creator>
  <cp:lastModifiedBy>Cate Ferry</cp:lastModifiedBy>
  <dcterms:created xsi:type="dcterms:W3CDTF">2020-02-21T21:03:34Z</dcterms:created>
  <dcterms:modified xsi:type="dcterms:W3CDTF">2021-06-11T03:39:51Z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0x01010095ED58EF23C422478735362064218230</vt:lpwstr>
  </property>
</Properties>
</file>