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orningstaronline-my.sharepoint.com/personal/mark_lamonica_morningstar_com/Documents/Desktop/"/>
    </mc:Choice>
  </mc:AlternateContent>
  <xr:revisionPtr revIDLastSave="94" documentId="8_{B9E555BC-39C3-4C15-8298-5D3099324C8F}" xr6:coauthVersionLast="47" xr6:coauthVersionMax="47" xr10:uidLastSave="{2CBFC405-4DC9-44B6-8870-228A97C89DBE}"/>
  <bookViews>
    <workbookView xWindow="-80" yWindow="-80" windowWidth="19360" windowHeight="11440" xr2:uid="{78E364C2-A36B-4578-8CAF-CFD7B141C83B}"/>
  </bookViews>
  <sheets>
    <sheet name="Problem 1 Inflation" sheetId="1" r:id="rId1"/>
    <sheet name="Problem 2 Length of retirement" sheetId="2" r:id="rId2"/>
    <sheet name="Problem 3 Certainty of outcom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 l="1"/>
  <c r="E11" i="3"/>
  <c r="E12" i="3"/>
  <c r="E14" i="3"/>
  <c r="E16" i="3"/>
  <c r="E15" i="3"/>
  <c r="E13" i="3"/>
  <c r="E17" i="2"/>
  <c r="E16" i="2"/>
  <c r="E15" i="2"/>
  <c r="E14" i="2"/>
  <c r="E13" i="2"/>
  <c r="E12" i="2"/>
  <c r="E11" i="2"/>
  <c r="C22" i="1"/>
  <c r="D22" i="1"/>
  <c r="D27" i="1" l="1"/>
  <c r="C22" i="3" s="1"/>
  <c r="E17" i="3"/>
  <c r="C19" i="3" s="1"/>
  <c r="E18" i="2"/>
  <c r="C20" i="2" s="1"/>
  <c r="C23" i="1"/>
  <c r="D23" i="1"/>
  <c r="C23" i="2" l="1"/>
  <c r="B27" i="1"/>
  <c r="D30" i="1" s="1"/>
  <c r="C8" i="2" l="1"/>
  <c r="C21" i="2" s="1"/>
  <c r="C25" i="2" s="1"/>
  <c r="C7" i="3" l="1"/>
  <c r="C20" i="3" s="1"/>
  <c r="C2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tc={F770026D-F3B6-41AE-A72E-E1E1C66C64E1}</author>
    <author>tc={B79AE240-09E2-4131-81B3-FA421905C7BD}</author>
    <author>tc={8FD475A0-2D8D-41B2-B7BE-ED0E4D8F9A46}</author>
    <author>tc={B9946CFE-7B01-4E85-940A-EE7EE47DC7CE}</author>
    <author>tc={9CE8D9A9-79DB-48D4-AAA8-FF675FBF484D}</author>
    <author>tc={69382186-56E4-4AC2-B170-04AF33122A8C}</author>
    <author>tc={0768BE04-378B-4B4E-A9F8-396C4324A571}</author>
  </authors>
  <commentList>
    <comment ref="B9" authorId="0" shapeId="0" xr:uid="{F770026D-F3B6-41AE-A72E-E1E1C66C64E1}">
      <text>
        <t>[Threaded comment]
Your version of Excel allows you to read this threaded comment; however, any edits to it will get removed if the file is opened in a newer version of Excel. Learn more: https://go.microsoft.com/fwlink/?linkid=870924
Comment:
    Insert category of spending</t>
      </text>
    </comment>
    <comment ref="B21" authorId="1" shapeId="0" xr:uid="{B79AE240-09E2-4131-81B3-FA421905C7BD}">
      <text>
        <t>[Threaded comment]
Your version of Excel allows you to read this threaded comment; however, any edits to it will get removed if the file is opened in a newer version of Excel. Learn more: https://go.microsoft.com/fwlink/?linkid=870924
Comment:
    Include any income from age pension, annuities or reverse mortgages. This is included in needs to be conservative.</t>
      </text>
    </comment>
    <comment ref="B22" authorId="2" shapeId="0" xr:uid="{8FD475A0-2D8D-41B2-B7BE-ED0E4D8F9A46}">
      <text>
        <t>[Threaded comment]
Your version of Excel allows you to read this threaded comment; however, any edits to it will get removed if the file is opened in a newer version of Excel. Learn more: https://go.microsoft.com/fwlink/?linkid=870924
Comment:
    This represents the total spending in each category. The spending on needs is reduced by any non-portfolio income.</t>
      </text>
    </comment>
    <comment ref="B23" authorId="3" shapeId="0" xr:uid="{B9946CFE-7B01-4E85-940A-EE7EE47DC7CE}">
      <text>
        <t>[Threaded comment]
Your version of Excel allows you to read this threaded comment; however, any edits to it will get removed if the file is opened in a newer version of Excel. Learn more: https://go.microsoft.com/fwlink/?linkid=870924
Comment:
    This represents the weighting for each part of retirement spending. It will be used to created a weighted withdrawal rate.</t>
      </text>
    </comment>
    <comment ref="B24" authorId="4" shapeId="0" xr:uid="{9CE8D9A9-79DB-48D4-AAA8-FF675FBF484D}">
      <text>
        <t>[Threaded comment]
Your version of Excel allows you to read this threaded comment; however, any edits to it will get removed if the file is opened in a newer version of Excel. Learn more: https://go.microsoft.com/fwlink/?linkid=870924
Comment:
    The withdrawal rate for each category of spending.</t>
      </text>
    </comment>
    <comment ref="B26" authorId="5" shapeId="0" xr:uid="{69382186-56E4-4AC2-B170-04AF33122A8C}">
      <text>
        <t>[Threaded comment]
Your version of Excel allows you to read this threaded comment; however, any edits to it will get removed if the file is opened in a newer version of Excel. Learn more: https://go.microsoft.com/fwlink/?linkid=870924
Comment:
    This withdrawal is a blend between a more conservative rate for needs and a less conservative rate for wants.</t>
      </text>
    </comment>
    <comment ref="D29" authorId="6" shapeId="0" xr:uid="{0768BE04-378B-4B4E-A9F8-396C4324A571}">
      <text>
        <t>[Threaded comment]
Your version of Excel allows you to read this threaded comment; however, any edits to it will get removed if the file is opened in a newer version of Excel. Learn more: https://go.microsoft.com/fwlink/?linkid=870924
Comment:
    This is the goal for your portfolio to meet your retirement needs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tc={9444D9E3-CE3A-4BCD-88A9-8F089C243193}</author>
    <author>tc={F2C3EFF5-74C8-41BB-9171-122066C8538E}</author>
    <author>tc={A0597E77-12E1-43E4-B9D7-E950C3FC8FF4}</author>
    <author>tc={2C7CC3BA-6EAF-493F-B912-443542E45898}</author>
    <author>tc={EE92C84E-BDD3-476F-B42B-4CDC2E40F812}</author>
    <author>tc={983FE743-C9B8-4FEB-88CF-C18098388214}</author>
    <author>tc={0282086D-C63C-4BE5-8AD0-8753FFB34E3B}</author>
  </authors>
  <commentList>
    <comment ref="B8" authorId="0" shapeId="0" xr:uid="{9444D9E3-CE3A-4BCD-88A9-8F089C243193}">
      <text>
        <t>[Threaded comment]
Your version of Excel allows you to read this threaded comment; however, any edits to it will get removed if the file is opened in a newer version of Excel. Learn more: https://go.microsoft.com/fwlink/?linkid=870924
Comment:
    This is the withdrawal rate from the first tab in the spreadsheet. It will form the basis of the changes related to the estimated length of retirement.</t>
      </text>
    </comment>
    <comment ref="B10" authorId="1" shapeId="0" xr:uid="{F2C3EFF5-74C8-41BB-9171-122066C8538E}">
      <text>
        <t>[Threaded comment]
Your version of Excel allows you to read this threaded comment; however, any edits to it will get removed if the file is opened in a newer version of Excel. Learn more: https://go.microsoft.com/fwlink/?linkid=870924
Comment:
    The estimated length of retirement</t>
      </text>
    </comment>
    <comment ref="C10" authorId="2" shapeId="0" xr:uid="{A0597E77-12E1-43E4-B9D7-E950C3FC8FF4}">
      <text>
        <t>[Threaded comment]
Your version of Excel allows you to read this threaded comment; however, any edits to it will get removed if the file is opened in a newer version of Excel. Learn more: https://go.microsoft.com/fwlink/?linkid=870924
Comment:
    The change of the withdrawal rate based on the estimated retirement length</t>
      </text>
    </comment>
    <comment ref="D10" authorId="3" shapeId="0" xr:uid="{2C7CC3BA-6EAF-493F-B912-443542E45898}">
      <text>
        <t>[Threaded comment]
Your version of Excel allows you to read this threaded comment; however, any edits to it will get removed if the file is opened in a newer version of Excel. Learn more: https://go.microsoft.com/fwlink/?linkid=870924
Comment:
    Select yes in a single cell representing the estimated length of retirement</t>
      </text>
    </comment>
    <comment ref="B20" authorId="4" shapeId="0" xr:uid="{EE92C84E-BDD3-476F-B42B-4CDC2E40F812}">
      <text>
        <t>[Threaded comment]
Your version of Excel allows you to read this threaded comment; however, any edits to it will get removed if the file is opened in a newer version of Excel. Learn more: https://go.microsoft.com/fwlink/?linkid=870924
Comment:
    This is the adjustment to the withdrawal rate from the first tab based on the length of retirement.</t>
      </text>
    </comment>
    <comment ref="B21" authorId="5" shapeId="0" xr:uid="{983FE743-C9B8-4FEB-88CF-C18098388214}">
      <text>
        <t>[Threaded comment]
Your version of Excel allows you to read this threaded comment; however, any edits to it will get removed if the file is opened in a newer version of Excel. Learn more: https://go.microsoft.com/fwlink/?linkid=870924
Comment:
    This is the new withdrawal rate based on the spending analysis and the estimated length of retirement.</t>
      </text>
    </comment>
    <comment ref="B25" authorId="6" shapeId="0" xr:uid="{0282086D-C63C-4BE5-8AD0-8753FFB34E3B}">
      <text>
        <t>[Threaded comment]
Your version of Excel allows you to read this threaded comment; however, any edits to it will get removed if the file is opened in a newer version of Excel. Learn more: https://go.microsoft.com/fwlink/?linkid=870924
Comment:
    This is the goal for your portfolio to meet your retirement needs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tc={C525F4B6-C39B-4F5E-8147-F2769397B69F}</author>
    <author>tc={75BA7655-D0D2-4694-9712-C95F913FE69E}</author>
    <author>tc={8C90F473-C980-4E34-870A-5EEA9A0A9D52}</author>
    <author>tc={A28CE57A-C439-48D2-8BE9-E67DAEF0735C}</author>
    <author>tc={3EF483E5-1077-4AE5-9396-EB700BD80792}</author>
    <author>tc={B66D20CF-A677-49FE-B634-D7631DDA8674}</author>
  </authors>
  <commentList>
    <comment ref="B7" authorId="0" shapeId="0" xr:uid="{C525F4B6-C39B-4F5E-8147-F2769397B69F}">
      <text>
        <t>[Threaded comment]
Your version of Excel allows you to read this threaded comment; however, any edits to it will get removed if the file is opened in a newer version of Excel. Learn more: https://go.microsoft.com/fwlink/?linkid=870924
Comment:
    This is the withdrawal rate from the first two tabs in the spreadsheet. It will form the basis of the changes related to the desired success ratet.</t>
      </text>
    </comment>
    <comment ref="B9" authorId="1" shapeId="0" xr:uid="{75BA7655-D0D2-4694-9712-C95F913FE69E}">
      <text>
        <t>[Threaded comment]
Your version of Excel allows you to read this threaded comment; however, any edits to it will get removed if the file is opened in a newer version of Excel. Learn more: https://go.microsoft.com/fwlink/?linkid=870924
Comment:
    The success rate of the retirement outcome based on the Monte Carlo simulation</t>
      </text>
    </comment>
    <comment ref="D9" authorId="2" shapeId="0" xr:uid="{8C90F473-C980-4E34-870A-5EEA9A0A9D52}">
      <text>
        <t>[Threaded comment]
Your version of Excel allows you to read this threaded comment; however, any edits to it will get removed if the file is opened in a newer version of Excel. Learn more: https://go.microsoft.com/fwlink/?linkid=870924
Comment:
    Select yes in a single cell representing the desired success rate.</t>
      </text>
    </comment>
    <comment ref="B19" authorId="3" shapeId="0" xr:uid="{A28CE57A-C439-48D2-8BE9-E67DAEF0735C}">
      <text>
        <t>[Threaded comment]
Your version of Excel allows you to read this threaded comment; however, any edits to it will get removed if the file is opened in a newer version of Excel. Learn more: https://go.microsoft.com/fwlink/?linkid=870924
Comment:
    This is the adjustment to the withdrawal rate from the first two tabs based on the desired success rate.</t>
      </text>
    </comment>
    <comment ref="B20" authorId="4" shapeId="0" xr:uid="{3EF483E5-1077-4AE5-9396-EB700BD80792}">
      <text>
        <t>[Threaded comment]
Your version of Excel allows you to read this threaded comment; however, any edits to it will get removed if the file is opened in a newer version of Excel. Learn more: https://go.microsoft.com/fwlink/?linkid=870924
Comment:
    This is the new withdrawal rate based on the spending analysis, the estimated length of retirement and the desired success rate.</t>
      </text>
    </comment>
    <comment ref="B24" authorId="5" shapeId="0" xr:uid="{B66D20CF-A677-49FE-B634-D7631DDA8674}">
      <text>
        <t>[Threaded comment]
Your version of Excel allows you to read this threaded comment; however, any edits to it will get removed if the file is opened in a newer version of Excel. Learn more: https://go.microsoft.com/fwlink/?linkid=870924
Comment:
    This is the goal for your portfolio to meet your retirement needs</t>
      </text>
    </comment>
  </commentList>
</comments>
</file>

<file path=xl/sharedStrings.xml><?xml version="1.0" encoding="utf-8"?>
<sst xmlns="http://schemas.openxmlformats.org/spreadsheetml/2006/main" count="58" uniqueCount="33">
  <si>
    <t>Spending for needs</t>
  </si>
  <si>
    <t>Spending for wants</t>
  </si>
  <si>
    <t>Total</t>
  </si>
  <si>
    <t>Withdrawal rate</t>
  </si>
  <si>
    <t>Weighting</t>
  </si>
  <si>
    <t>Weighted withdrawal rate</t>
  </si>
  <si>
    <t>Total non-portfolio income</t>
  </si>
  <si>
    <t>Preliminary withdrawal rate</t>
  </si>
  <si>
    <t>Estimate for length of retirement</t>
  </si>
  <si>
    <t>10 years</t>
  </si>
  <si>
    <t>15 years</t>
  </si>
  <si>
    <t>20 years</t>
  </si>
  <si>
    <t>25 years</t>
  </si>
  <si>
    <t>30 years</t>
  </si>
  <si>
    <t>35 years</t>
  </si>
  <si>
    <t>40 years</t>
  </si>
  <si>
    <t>Yes</t>
  </si>
  <si>
    <t>No</t>
  </si>
  <si>
    <t>Length or retirement adjustment</t>
  </si>
  <si>
    <t>Total withdrawal rate</t>
  </si>
  <si>
    <t>Select 'Yes' or 'No' in appropriate cell</t>
  </si>
  <si>
    <t>Annual portfolio supported spending</t>
  </si>
  <si>
    <t>Retirement goal</t>
  </si>
  <si>
    <t>Success rate</t>
  </si>
  <si>
    <t>Category</t>
  </si>
  <si>
    <t>Newsletter sign-up</t>
  </si>
  <si>
    <t>Change to withdrawal rate</t>
  </si>
  <si>
    <r>
      <rPr>
        <b/>
        <sz val="11"/>
        <color theme="1"/>
        <rFont val="Aptos Narrow"/>
        <family val="2"/>
        <scheme val="minor"/>
      </rPr>
      <t>Problem 2: The length of retirement</t>
    </r>
    <r>
      <rPr>
        <sz val="11"/>
        <color theme="1"/>
        <rFont val="Aptos Narrow"/>
        <family val="2"/>
        <scheme val="minor"/>
      </rPr>
      <t xml:space="preserve">
One of my criticisms of the FIRE movement is the use of an investing rule of thumb that isn’t designed for longer retirements. The 4% rule was created to achieve a 90% success rate over 30 years.
How long you need your portfolio to last has a direct input in the likelihood of running out of money. This should be obvious. More years of inflation have a more profound impact on your retirement outcomes. The impact of market drops just as you retire have a greater impact. Low returns over a longer time-period matter more.
The second step of the retirement tool I put together involves adjusting the withdrawal rate for the length of your expected retirement.
One of the biggest challenges of retirement planning is that none of us know how long it is going to last. The question you should consider is what life expectancy underpins your retirement plan.
It is easy to figure out when the average person dies. That fact is irrelevant if you are an outlier. If you outlive the assumptions in your plan you are at a greater risk of running out of money. If you die early you could be forgoing spending and leave a large legacy. Complicating matters is the unknown impact on lifespans of advances in medicine.
I’ve used the baseline of a 30-year retirement embedded within the 4% plan. Based on Morningstar modelling I have reduced the withdrawal rate for retirements longer than 30 years and added to the withdrawal rate for retirements less than 30 years. </t>
    </r>
  </si>
  <si>
    <t xml:space="preserve">After completing the first tab select 'Yes' in a single row to indicate the estimate of the length of your retirement. This will either increase or decrease your withdrawal rate to account for the additional risk of running out of money. </t>
  </si>
  <si>
    <r>
      <rPr>
        <b/>
        <sz val="11"/>
        <color theme="1"/>
        <rFont val="Aptos Narrow"/>
        <family val="2"/>
        <scheme val="minor"/>
      </rPr>
      <t>Problem 3: Certainty of retirement outcomes</t>
    </r>
    <r>
      <rPr>
        <sz val="11"/>
        <color theme="1"/>
        <rFont val="Aptos Narrow"/>
        <family val="2"/>
        <scheme val="minor"/>
      </rPr>
      <t xml:space="preserve">
Throughout this article I’ve alluded to the 4 factors that influence how long a portfolio will last when you start taking money out of it. They are:
1) the sequence of returns
2) the level of returns
3) inflation levels (which is a substitute for how much withdrawals will rise)
4) the percentage withdrawal rate in the first year of retirement
The goal is to solve for one of the four factors. Three of them are unknown. All that can be controlled is the percentage withdrawal rate in the first year of retirement. And since it is within your control that is the factor that must be solved.
A safe withdrawal rate needs to account for all manner of variations in the unknown factors. To test the possible variations and create the 4% rule the variations were tested using something called a Monte Carlo simulation.
The Monte Carlo simulation will run every combination of the historical occurrences of the factors to determine in how many scenarios a portfolio will run out of money before the end of the retirement period.
This is when luck comes into play. Some scenarios have all the good combinations. Returns are strong and inflation is low. Some have all the bad combinations. The market drops significantly early in retirement, returns are low, and inflation is high.
I’ve used the assumptions that go into the 4% rule as a baseline. The rule uses a 90% success rate - in 90% of the scenarios the retiree will not run out of money over 30 years.
Adjusting the success rate will change the withdrawal rate. If a retiree wants more certainty the withdrawal rate is reduced. If a retiree is comfortable with a lower success level the withdrawal rate will increase.
A retiree can use the model to show the impact of increasing and decreasing the success rate.</t>
    </r>
  </si>
  <si>
    <t>After completing the first two tabs select 'Yes' in a single row to indicate the certainty of not running out of money based on historical scenarios of the sequence of returns, levels of returns and inflation.</t>
  </si>
  <si>
    <t>Prior to completing this tab estimate your annual retirement spending. Categorise spending into wants and needs and enter the estimate into the appropriate column. Also estimate how much of your spending will come from non-portfolio sources including annuities, age pension or a reverse mortgage. This spreadsheet is designed to calculate the size of a portfolio needed to support retirement spending. The non-portfolio income should be aligned to needs.
Fill out the light blue cells to calculate a weighted withdrawal rate and a preliminary retirement goal for your portfolio.</t>
  </si>
  <si>
    <r>
      <rPr>
        <b/>
        <sz val="11"/>
        <color theme="1"/>
        <rFont val="Aptos Narrow"/>
        <family val="2"/>
        <scheme val="minor"/>
      </rPr>
      <t>Problem 1: Inflation</t>
    </r>
    <r>
      <rPr>
        <sz val="11"/>
        <color theme="1"/>
        <rFont val="Aptos Narrow"/>
        <family val="2"/>
        <scheme val="minor"/>
      </rPr>
      <t xml:space="preserve">
Inflation is the cost of goods and services rising over time. High inflation over the course of retirement is bad luck and we need to account for it.
Inflation can make or break retirement outcomes. Whether articulated or not the goal of all retirees is to maintain at least the same lifestyle in retirement. That means increasing the amount of spending each year by how much the costs of what you consume increases.
The more inflation over the course of your retirement the quicker you will run out of money. That means less can be safely withdrawn.  
The first step to figuring out a plan for retirement is to consider how much of a risk inflation is to your retirement. That is the first tab of the model I’ve put together.
The first step is to consider wants and needs in the context of inflation. Housing is a need. Feeding yourself is a need. Medical care is a need. Most other categories of spending are technically wants. But think carefully about the quality of life you want in retirement.
Going to Europe every August is not a need. In theory that is something that can be cut out of your budget if inflation is higher than expected.
The question is if you want to risk having to cut that out of your budget. Personally, I would rather work a couple more years to enable travel in retirement. That is just me. You need to make your own decision.
I’m attempting to account for both wants and needs in your retirement plan. But what is a want and what is a need is up to each person. If you need to go to Europe every year than add it into your needs.
It is harder to substitute your needs. You always have the option of substituting a more expensive place to live for a cheaper one. You could eat tins of beans every night instead of your preferred dinner. But for many people these are unpalatable scenarios.
Wants are easier to substitute. If you can’t afford to go on holiday to Europe you could go to a cheaper location. If you want to go out to dinner twice a month you could always go out once a month.
Spending on wants also tends to diminish as people age. You just don’t have the interest or physical ability to keep up the pace of activities. Needs tend to stay the same or even increase if you require more medical care.
In the model I’ve applied different withdrawal rates to wants and needs. I’ve done that for all the reasons previously outlined. Most people want more certainty that needs will be meet. Wants can be substituted more easily. But ultimately it is up to you to categorise your spending.
I’ve used the classic 4% safe withdrawal rate for needs but for more safety you could lower it. I used a 5% withdrawal rate for wants. That is a Morningstar calculated safe withdrawal rate based on the historical propensity to reduce spending as retirees age. This isn’t perfect and a case can be made to increase the rate but I think it is a good substitute for the potential variability of spending for wants.
Reflecting the same thinking I also applied any non-portfolio income for retirement to needs. That includes the age pension, annuities, and a reverse mortgage. The age pension and some annuities are indexed for inflation which provides additional protection. We offset spending with the other income as the purpose of this exercise is to figure out your retirement goal or how large your portfolio needs to be to support retirement.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</si>
</sst>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u/>
      <sz val="16"/>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C0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53">
    <xf numFmtId="0" fontId="0" fillId="0" borderId="0" xfId="0"/>
    <xf numFmtId="0" fontId="0" fillId="2" borderId="0" xfId="0" applyFill="1"/>
    <xf numFmtId="0" fontId="0" fillId="2" borderId="0" xfId="0" applyFill="1" applyAlignment="1">
      <alignment horizontal="center"/>
    </xf>
    <xf numFmtId="44" fontId="0" fillId="2" borderId="0" xfId="1" applyFont="1" applyFill="1" applyAlignment="1">
      <alignment horizontal="center"/>
    </xf>
    <xf numFmtId="10" fontId="0" fillId="2" borderId="0" xfId="2" applyNumberFormat="1" applyFont="1" applyFill="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10" fontId="0" fillId="4" borderId="1" xfId="2" applyNumberFormat="1" applyFont="1" applyFill="1" applyBorder="1" applyAlignment="1">
      <alignment horizontal="center"/>
    </xf>
    <xf numFmtId="44" fontId="0" fillId="4" borderId="1" xfId="1" applyFont="1" applyFill="1" applyBorder="1" applyAlignment="1">
      <alignment horizontal="center"/>
    </xf>
    <xf numFmtId="0" fontId="0" fillId="5" borderId="1" xfId="0" applyFill="1" applyBorder="1"/>
    <xf numFmtId="44" fontId="0" fillId="5" borderId="1" xfId="1" applyFont="1" applyFill="1" applyBorder="1"/>
    <xf numFmtId="44" fontId="0" fillId="5" borderId="2" xfId="1" applyFont="1" applyFill="1" applyBorder="1" applyAlignment="1">
      <alignment horizontal="center"/>
    </xf>
    <xf numFmtId="44" fontId="0" fillId="4" borderId="1" xfId="0" applyNumberFormat="1" applyFill="1" applyBorder="1" applyAlignment="1">
      <alignment horizontal="center"/>
    </xf>
    <xf numFmtId="0" fontId="2" fillId="2" borderId="0" xfId="0" applyFont="1" applyFill="1"/>
    <xf numFmtId="0" fontId="0" fillId="4" borderId="0" xfId="0" applyFill="1"/>
    <xf numFmtId="0" fontId="4" fillId="2" borderId="0" xfId="3" applyFont="1" applyFill="1" applyAlignment="1">
      <alignment horizontal="center" vertical="center"/>
    </xf>
    <xf numFmtId="44" fontId="0" fillId="5" borderId="1" xfId="1" applyFont="1" applyFill="1" applyBorder="1" applyAlignment="1">
      <alignment horizontal="center"/>
    </xf>
    <xf numFmtId="0" fontId="0" fillId="4" borderId="1" xfId="0" applyFill="1" applyBorder="1" applyAlignment="1">
      <alignment horizontal="center"/>
    </xf>
    <xf numFmtId="10" fontId="0" fillId="4" borderId="1" xfId="0" applyNumberFormat="1" applyFill="1" applyBorder="1" applyAlignment="1">
      <alignment horizontal="center"/>
    </xf>
    <xf numFmtId="0" fontId="0" fillId="4" borderId="0" xfId="0" applyFill="1" applyAlignment="1">
      <alignment horizontal="center"/>
    </xf>
    <xf numFmtId="9" fontId="0" fillId="4" borderId="1" xfId="0" applyNumberFormat="1" applyFill="1" applyBorder="1" applyAlignment="1">
      <alignment horizontal="center"/>
    </xf>
    <xf numFmtId="0" fontId="0" fillId="5" borderId="1" xfId="0" applyFill="1" applyBorder="1" applyAlignment="1">
      <alignment horizontal="center"/>
    </xf>
    <xf numFmtId="0" fontId="0" fillId="2" borderId="0" xfId="0" applyFill="1" applyAlignment="1">
      <alignment wrapText="1"/>
    </xf>
    <xf numFmtId="0" fontId="2" fillId="4" borderId="0" xfId="0" applyFont="1" applyFill="1" applyAlignment="1">
      <alignment horizontal="left" vertical="top" wrapText="1"/>
    </xf>
    <xf numFmtId="0" fontId="2" fillId="0" borderId="0" xfId="0" applyFont="1" applyAlignment="1">
      <alignment horizontal="left" vertical="top" wrapText="1"/>
    </xf>
    <xf numFmtId="0" fontId="0" fillId="4" borderId="3" xfId="0" applyFill="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2" fillId="2" borderId="0" xfId="0" applyFont="1" applyFill="1" applyAlignment="1">
      <alignment horizontal="left" vertical="top" wrapText="1"/>
    </xf>
    <xf numFmtId="0" fontId="4" fillId="6" borderId="0" xfId="3" applyFont="1" applyFill="1" applyAlignment="1">
      <alignment horizontal="center" vertical="center"/>
    </xf>
    <xf numFmtId="0" fontId="0" fillId="2" borderId="3"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2" borderId="4" xfId="0" applyFill="1" applyBorder="1" applyAlignment="1">
      <alignment horizontal="left" wrapText="1"/>
    </xf>
    <xf numFmtId="0" fontId="0" fillId="2" borderId="0" xfId="0" applyFill="1" applyBorder="1" applyAlignment="1">
      <alignment horizontal="left" wrapText="1"/>
    </xf>
    <xf numFmtId="10" fontId="0" fillId="5" borderId="1" xfId="2" applyNumberFormat="1" applyFont="1" applyFill="1" applyBorder="1" applyAlignment="1">
      <alignment horizontal="center"/>
    </xf>
    <xf numFmtId="0" fontId="0" fillId="2" borderId="3"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0" fillId="2" borderId="10" xfId="0" applyFill="1" applyBorder="1" applyAlignment="1">
      <alignment horizontal="left" wrapText="1"/>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731640</xdr:colOff>
      <xdr:row>2</xdr:row>
      <xdr:rowOff>666</xdr:rowOff>
    </xdr:to>
    <xdr:pic>
      <xdr:nvPicPr>
        <xdr:cNvPr id="2" name="Picture 1">
          <a:extLst>
            <a:ext uri="{FF2B5EF4-FFF2-40B4-BE49-F238E27FC236}">
              <a16:creationId xmlns:a16="http://schemas.microsoft.com/office/drawing/2014/main" id="{996C1C72-EDCC-416E-ACAB-51B8D6755BD8}"/>
            </a:ext>
          </a:extLst>
        </xdr:cNvPr>
        <xdr:cNvPicPr>
          <a:picLocks noChangeAspect="1"/>
        </xdr:cNvPicPr>
      </xdr:nvPicPr>
      <xdr:blipFill>
        <a:blip xmlns:r="http://schemas.openxmlformats.org/officeDocument/2006/relationships" r:embed="rId1"/>
        <a:stretch>
          <a:fillRect/>
        </a:stretch>
      </xdr:blipFill>
      <xdr:spPr>
        <a:xfrm>
          <a:off x="0" y="0"/>
          <a:ext cx="1341240" cy="358171"/>
        </a:xfrm>
        <a:prstGeom prst="rect">
          <a:avLst/>
        </a:prstGeom>
      </xdr:spPr>
    </xdr:pic>
    <xdr:clientData/>
  </xdr:twoCellAnchor>
  <xdr:twoCellAnchor editAs="oneCell">
    <xdr:from>
      <xdr:col>0</xdr:col>
      <xdr:colOff>0</xdr:colOff>
      <xdr:row>32</xdr:row>
      <xdr:rowOff>0</xdr:rowOff>
    </xdr:from>
    <xdr:to>
      <xdr:col>2</xdr:col>
      <xdr:colOff>2122012</xdr:colOff>
      <xdr:row>44</xdr:row>
      <xdr:rowOff>123389</xdr:rowOff>
    </xdr:to>
    <xdr:pic>
      <xdr:nvPicPr>
        <xdr:cNvPr id="3" name="Picture 2">
          <a:extLst>
            <a:ext uri="{FF2B5EF4-FFF2-40B4-BE49-F238E27FC236}">
              <a16:creationId xmlns:a16="http://schemas.microsoft.com/office/drawing/2014/main" id="{F2A7C9FB-929E-49DA-B8D1-2AAC06F75A48}"/>
            </a:ext>
          </a:extLst>
        </xdr:cNvPr>
        <xdr:cNvPicPr>
          <a:picLocks noChangeAspect="1"/>
        </xdr:cNvPicPr>
      </xdr:nvPicPr>
      <xdr:blipFill>
        <a:blip xmlns:r="http://schemas.openxmlformats.org/officeDocument/2006/relationships" r:embed="rId2"/>
        <a:stretch>
          <a:fillRect/>
        </a:stretch>
      </xdr:blipFill>
      <xdr:spPr>
        <a:xfrm>
          <a:off x="0" y="7307580"/>
          <a:ext cx="4528662" cy="2324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731640</xdr:colOff>
      <xdr:row>1</xdr:row>
      <xdr:rowOff>175291</xdr:rowOff>
    </xdr:to>
    <xdr:pic>
      <xdr:nvPicPr>
        <xdr:cNvPr id="3" name="Picture 2">
          <a:extLst>
            <a:ext uri="{FF2B5EF4-FFF2-40B4-BE49-F238E27FC236}">
              <a16:creationId xmlns:a16="http://schemas.microsoft.com/office/drawing/2014/main" id="{D4C2F90B-3406-436D-869C-5E93CF091EB9}"/>
            </a:ext>
          </a:extLst>
        </xdr:cNvPr>
        <xdr:cNvPicPr>
          <a:picLocks noChangeAspect="1"/>
        </xdr:cNvPicPr>
      </xdr:nvPicPr>
      <xdr:blipFill>
        <a:blip xmlns:r="http://schemas.openxmlformats.org/officeDocument/2006/relationships" r:embed="rId1"/>
        <a:stretch>
          <a:fillRect/>
        </a:stretch>
      </xdr:blipFill>
      <xdr:spPr>
        <a:xfrm>
          <a:off x="0" y="0"/>
          <a:ext cx="1341240" cy="358171"/>
        </a:xfrm>
        <a:prstGeom prst="rect">
          <a:avLst/>
        </a:prstGeom>
      </xdr:spPr>
    </xdr:pic>
    <xdr:clientData/>
  </xdr:twoCellAnchor>
  <xdr:twoCellAnchor editAs="oneCell">
    <xdr:from>
      <xdr:col>0</xdr:col>
      <xdr:colOff>0</xdr:colOff>
      <xdr:row>27</xdr:row>
      <xdr:rowOff>0</xdr:rowOff>
    </xdr:from>
    <xdr:to>
      <xdr:col>2</xdr:col>
      <xdr:colOff>1724502</xdr:colOff>
      <xdr:row>39</xdr:row>
      <xdr:rowOff>129739</xdr:rowOff>
    </xdr:to>
    <xdr:pic>
      <xdr:nvPicPr>
        <xdr:cNvPr id="4" name="Picture 3">
          <a:extLst>
            <a:ext uri="{FF2B5EF4-FFF2-40B4-BE49-F238E27FC236}">
              <a16:creationId xmlns:a16="http://schemas.microsoft.com/office/drawing/2014/main" id="{AB61D121-A11D-41D1-83F5-46AAB151B119}"/>
            </a:ext>
          </a:extLst>
        </xdr:cNvPr>
        <xdr:cNvPicPr>
          <a:picLocks noChangeAspect="1"/>
        </xdr:cNvPicPr>
      </xdr:nvPicPr>
      <xdr:blipFill>
        <a:blip xmlns:r="http://schemas.openxmlformats.org/officeDocument/2006/relationships" r:embed="rId2"/>
        <a:stretch>
          <a:fillRect/>
        </a:stretch>
      </xdr:blipFill>
      <xdr:spPr>
        <a:xfrm>
          <a:off x="0" y="4572000"/>
          <a:ext cx="4528662" cy="2324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731640</xdr:colOff>
      <xdr:row>1</xdr:row>
      <xdr:rowOff>175291</xdr:rowOff>
    </xdr:to>
    <xdr:pic>
      <xdr:nvPicPr>
        <xdr:cNvPr id="3" name="Picture 2">
          <a:extLst>
            <a:ext uri="{FF2B5EF4-FFF2-40B4-BE49-F238E27FC236}">
              <a16:creationId xmlns:a16="http://schemas.microsoft.com/office/drawing/2014/main" id="{8AD8037D-64B8-4577-87B4-667DF1CE1478}"/>
            </a:ext>
          </a:extLst>
        </xdr:cNvPr>
        <xdr:cNvPicPr>
          <a:picLocks noChangeAspect="1"/>
        </xdr:cNvPicPr>
      </xdr:nvPicPr>
      <xdr:blipFill>
        <a:blip xmlns:r="http://schemas.openxmlformats.org/officeDocument/2006/relationships" r:embed="rId1"/>
        <a:stretch>
          <a:fillRect/>
        </a:stretch>
      </xdr:blipFill>
      <xdr:spPr>
        <a:xfrm>
          <a:off x="0" y="0"/>
          <a:ext cx="1341240" cy="358171"/>
        </a:xfrm>
        <a:prstGeom prst="rect">
          <a:avLst/>
        </a:prstGeom>
      </xdr:spPr>
    </xdr:pic>
    <xdr:clientData/>
  </xdr:twoCellAnchor>
  <xdr:twoCellAnchor editAs="oneCell">
    <xdr:from>
      <xdr:col>0</xdr:col>
      <xdr:colOff>0</xdr:colOff>
      <xdr:row>26</xdr:row>
      <xdr:rowOff>0</xdr:rowOff>
    </xdr:from>
    <xdr:to>
      <xdr:col>3</xdr:col>
      <xdr:colOff>208122</xdr:colOff>
      <xdr:row>38</xdr:row>
      <xdr:rowOff>129739</xdr:rowOff>
    </xdr:to>
    <xdr:pic>
      <xdr:nvPicPr>
        <xdr:cNvPr id="4" name="Picture 3">
          <a:extLst>
            <a:ext uri="{FF2B5EF4-FFF2-40B4-BE49-F238E27FC236}">
              <a16:creationId xmlns:a16="http://schemas.microsoft.com/office/drawing/2014/main" id="{0834EDBF-0BE3-4A8A-924C-6AF8341D75CD}"/>
            </a:ext>
          </a:extLst>
        </xdr:cNvPr>
        <xdr:cNvPicPr>
          <a:picLocks noChangeAspect="1"/>
        </xdr:cNvPicPr>
      </xdr:nvPicPr>
      <xdr:blipFill>
        <a:blip xmlns:r="http://schemas.openxmlformats.org/officeDocument/2006/relationships" r:embed="rId2"/>
        <a:stretch>
          <a:fillRect/>
        </a:stretch>
      </xdr:blipFill>
      <xdr:spPr>
        <a:xfrm>
          <a:off x="0" y="4206240"/>
          <a:ext cx="4528662" cy="232429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k Lamonica" id="{CF822657-3B1D-4A7A-98F4-5D20BB786C96}" userId="S::Mark.LaMonica@morningstar.com::1080f90d-0fb7-4af4-a821-bd5321091c4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9" dT="2024-06-06T08:52:06.01" personId="{CF822657-3B1D-4A7A-98F4-5D20BB786C96}" id="{F770026D-F3B6-41AE-A72E-E1E1C66C64E1}">
    <text>Insert category of spending</text>
  </threadedComment>
  <threadedComment ref="B21" dT="2024-06-05T05:13:37.30" personId="{CF822657-3B1D-4A7A-98F4-5D20BB786C96}" id="{B79AE240-09E2-4131-81B3-FA421905C7BD}">
    <text>Include any income from age pension, annuities or reverse mortgages. This is included in needs to be conservative.</text>
  </threadedComment>
  <threadedComment ref="B22" dT="2024-06-06T09:08:27.57" personId="{CF822657-3B1D-4A7A-98F4-5D20BB786C96}" id="{8FD475A0-2D8D-41B2-B7BE-ED0E4D8F9A46}">
    <text>This represents the total spending in each category. The spending on needs is reduced by any non-portfolio income.</text>
  </threadedComment>
  <threadedComment ref="B23" dT="2024-06-06T09:09:25.15" personId="{CF822657-3B1D-4A7A-98F4-5D20BB786C96}" id="{B9946CFE-7B01-4E85-940A-EE7EE47DC7CE}">
    <text>This represents the weighting for each part of retirement spending. It will be used to created a weighted withdrawal rate.</text>
  </threadedComment>
  <threadedComment ref="B24" dT="2024-06-06T09:10:04.44" personId="{CF822657-3B1D-4A7A-98F4-5D20BB786C96}" id="{9CE8D9A9-79DB-48D4-AAA8-FF675FBF484D}">
    <text>The withdrawal rate for each category of spending.</text>
  </threadedComment>
  <threadedComment ref="B26" dT="2024-06-06T09:11:44.45" personId="{CF822657-3B1D-4A7A-98F4-5D20BB786C96}" id="{69382186-56E4-4AC2-B170-04AF33122A8C}">
    <text>This withdrawal is a blend between a more conservative rate for needs and a less conservative rate for wants.</text>
  </threadedComment>
  <threadedComment ref="D29" dT="2024-06-06T09:35:15.00" personId="{CF822657-3B1D-4A7A-98F4-5D20BB786C96}" id="{0768BE04-378B-4B4E-A9F8-396C4324A571}">
    <text>This is the goal for your portfolio to meet your retirement needs</text>
  </threadedComment>
</ThreadedComments>
</file>

<file path=xl/threadedComments/threadedComment2.xml><?xml version="1.0" encoding="utf-8"?>
<ThreadedComments xmlns="http://schemas.microsoft.com/office/spreadsheetml/2018/threadedcomments" xmlns:x="http://schemas.openxmlformats.org/spreadsheetml/2006/main">
  <threadedComment ref="B8" dT="2024-06-06T09:27:48.72" personId="{CF822657-3B1D-4A7A-98F4-5D20BB786C96}" id="{9444D9E3-CE3A-4BCD-88A9-8F089C243193}">
    <text>This is the withdrawal rate from the first tab in the spreadsheet. It will form the basis of the changes related to the estimated length of retirement.</text>
  </threadedComment>
  <threadedComment ref="B10" dT="2024-06-06T09:45:47.98" personId="{CF822657-3B1D-4A7A-98F4-5D20BB786C96}" id="{F2C3EFF5-74C8-41BB-9171-122066C8538E}">
    <text>The estimated length of retirement</text>
  </threadedComment>
  <threadedComment ref="C10" dT="2024-06-06T09:46:21.83" personId="{CF822657-3B1D-4A7A-98F4-5D20BB786C96}" id="{A0597E77-12E1-43E4-B9D7-E950C3FC8FF4}">
    <text>The change of the withdrawal rate based on the estimated retirement length</text>
  </threadedComment>
  <threadedComment ref="D10" dT="2024-06-06T09:31:39.36" personId="{CF822657-3B1D-4A7A-98F4-5D20BB786C96}" id="{2C7CC3BA-6EAF-493F-B912-443542E45898}">
    <text>Select yes in a single cell representing the estimated length of retirement</text>
  </threadedComment>
  <threadedComment ref="B20" dT="2024-06-06T09:32:18.99" personId="{CF822657-3B1D-4A7A-98F4-5D20BB786C96}" id="{EE92C84E-BDD3-476F-B42B-4CDC2E40F812}">
    <text>This is the adjustment to the withdrawal rate from the first tab based on the length of retirement.</text>
  </threadedComment>
  <threadedComment ref="B21" dT="2024-06-06T09:33:10.40" personId="{CF822657-3B1D-4A7A-98F4-5D20BB786C96}" id="{983FE743-C9B8-4FEB-88CF-C18098388214}">
    <text>This is the new withdrawal rate based on the spending analysis and the estimated length of retirement.</text>
  </threadedComment>
  <threadedComment ref="B25" dT="2024-06-06T09:35:33.29" personId="{CF822657-3B1D-4A7A-98F4-5D20BB786C96}" id="{0282086D-C63C-4BE5-8AD0-8753FFB34E3B}">
    <text>This is the goal for your portfolio to meet your retirement needs</text>
  </threadedComment>
</ThreadedComments>
</file>

<file path=xl/threadedComments/threadedComment3.xml><?xml version="1.0" encoding="utf-8"?>
<ThreadedComments xmlns="http://schemas.microsoft.com/office/spreadsheetml/2018/threadedcomments" xmlns:x="http://schemas.openxmlformats.org/spreadsheetml/2006/main">
  <threadedComment ref="B7" dT="2024-06-06T09:45:10.55" personId="{CF822657-3B1D-4A7A-98F4-5D20BB786C96}" id="{C525F4B6-C39B-4F5E-8147-F2769397B69F}">
    <text>This is the withdrawal rate from the first two tabs in the spreadsheet. It will form the basis of the changes related to the desired success ratet.</text>
  </threadedComment>
  <threadedComment ref="B9" dT="2024-06-06T09:46:56.93" personId="{CF822657-3B1D-4A7A-98F4-5D20BB786C96}" id="{75BA7655-D0D2-4694-9712-C95F913FE69E}">
    <text>The success rate of the retirement outcome based on the Monte Carlo simulation</text>
  </threadedComment>
  <threadedComment ref="D9" dT="2024-06-06T09:47:32.81" personId="{CF822657-3B1D-4A7A-98F4-5D20BB786C96}" id="{8C90F473-C980-4E34-870A-5EEA9A0A9D52}">
    <text>Select yes in a single cell representing the desired success rate.</text>
  </threadedComment>
  <threadedComment ref="B19" dT="2024-06-06T09:48:31.13" personId="{CF822657-3B1D-4A7A-98F4-5D20BB786C96}" id="{A28CE57A-C439-48D2-8BE9-E67DAEF0735C}">
    <text>This is the adjustment to the withdrawal rate from the first two tabs based on the desired success rate.</text>
  </threadedComment>
  <threadedComment ref="B20" dT="2024-06-06T09:49:07.21" personId="{CF822657-3B1D-4A7A-98F4-5D20BB786C96}" id="{3EF483E5-1077-4AE5-9396-EB700BD80792}">
    <text>This is the new withdrawal rate based on the spending analysis, the estimated length of retirement and the desired success rate.</text>
  </threadedComment>
  <threadedComment ref="B24" dT="2024-06-06T09:49:59.45" personId="{CF822657-3B1D-4A7A-98F4-5D20BB786C96}" id="{B66D20CF-A677-49FE-B634-D7631DDA8674}">
    <text>This is the goal for your portfolio to meet your retirement needs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morningstar.com.au/newsletters/subscribe?placement=articles"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0C495-1485-4A0F-AE9E-4C722BB28C3F}">
  <dimension ref="B1:P63"/>
  <sheetViews>
    <sheetView tabSelected="1" workbookViewId="0">
      <selection activeCell="X9" sqref="X9"/>
    </sheetView>
  </sheetViews>
  <sheetFormatPr defaultColWidth="8.90625" defaultRowHeight="14.5" x14ac:dyDescent="0.35"/>
  <cols>
    <col min="1" max="1" width="8.90625" style="1"/>
    <col min="2" max="2" width="26.08984375" style="1" customWidth="1"/>
    <col min="3" max="4" width="32.6328125" style="1" customWidth="1"/>
    <col min="5" max="5" width="21.54296875" style="1" bestFit="1" customWidth="1"/>
    <col min="6" max="16384" width="8.90625" style="1"/>
  </cols>
  <sheetData>
    <row r="1" spans="2:16" x14ac:dyDescent="0.35">
      <c r="B1" s="13"/>
    </row>
    <row r="2" spans="2:16" x14ac:dyDescent="0.35">
      <c r="B2" s="13"/>
    </row>
    <row r="3" spans="2:16" x14ac:dyDescent="0.35">
      <c r="B3" s="13"/>
    </row>
    <row r="4" spans="2:16" ht="14.5" customHeight="1" x14ac:dyDescent="0.35">
      <c r="B4" s="38" t="s">
        <v>25</v>
      </c>
      <c r="C4" s="38"/>
      <c r="F4" s="46" t="s">
        <v>32</v>
      </c>
      <c r="G4" s="43"/>
      <c r="H4" s="43"/>
      <c r="I4" s="43"/>
      <c r="J4" s="43"/>
      <c r="K4" s="43"/>
      <c r="L4" s="43"/>
      <c r="M4" s="43"/>
      <c r="N4" s="43"/>
      <c r="O4" s="43"/>
      <c r="P4" s="47"/>
    </row>
    <row r="5" spans="2:16" x14ac:dyDescent="0.35">
      <c r="B5" s="38"/>
      <c r="C5" s="38"/>
      <c r="F5" s="48"/>
      <c r="G5" s="44"/>
      <c r="H5" s="44"/>
      <c r="I5" s="44"/>
      <c r="J5" s="44"/>
      <c r="K5" s="44"/>
      <c r="L5" s="44"/>
      <c r="M5" s="44"/>
      <c r="N5" s="44"/>
      <c r="O5" s="44"/>
      <c r="P5" s="49"/>
    </row>
    <row r="6" spans="2:16" ht="21" x14ac:dyDescent="0.35">
      <c r="B6" s="15"/>
      <c r="C6" s="15"/>
      <c r="F6" s="48"/>
      <c r="G6" s="44"/>
      <c r="H6" s="44"/>
      <c r="I6" s="44"/>
      <c r="J6" s="44"/>
      <c r="K6" s="44"/>
      <c r="L6" s="44"/>
      <c r="M6" s="44"/>
      <c r="N6" s="44"/>
      <c r="O6" s="44"/>
      <c r="P6" s="49"/>
    </row>
    <row r="7" spans="2:16" ht="122.4" customHeight="1" x14ac:dyDescent="0.35">
      <c r="B7" s="37" t="s">
        <v>31</v>
      </c>
      <c r="C7" s="37"/>
      <c r="D7" s="37"/>
      <c r="F7" s="48"/>
      <c r="G7" s="44"/>
      <c r="H7" s="44"/>
      <c r="I7" s="44"/>
      <c r="J7" s="44"/>
      <c r="K7" s="44"/>
      <c r="L7" s="44"/>
      <c r="M7" s="44"/>
      <c r="N7" s="44"/>
      <c r="O7" s="44"/>
      <c r="P7" s="49"/>
    </row>
    <row r="8" spans="2:16" x14ac:dyDescent="0.35">
      <c r="F8" s="48"/>
      <c r="G8" s="44"/>
      <c r="H8" s="44"/>
      <c r="I8" s="44"/>
      <c r="J8" s="44"/>
      <c r="K8" s="44"/>
      <c r="L8" s="44"/>
      <c r="M8" s="44"/>
      <c r="N8" s="44"/>
      <c r="O8" s="44"/>
      <c r="P8" s="49"/>
    </row>
    <row r="9" spans="2:16" x14ac:dyDescent="0.35">
      <c r="B9" s="5" t="s">
        <v>24</v>
      </c>
      <c r="C9" s="5" t="s">
        <v>0</v>
      </c>
      <c r="D9" s="5" t="s">
        <v>1</v>
      </c>
      <c r="F9" s="48"/>
      <c r="G9" s="44"/>
      <c r="H9" s="44"/>
      <c r="I9" s="44"/>
      <c r="J9" s="44"/>
      <c r="K9" s="44"/>
      <c r="L9" s="44"/>
      <c r="M9" s="44"/>
      <c r="N9" s="44"/>
      <c r="O9" s="44"/>
      <c r="P9" s="49"/>
    </row>
    <row r="10" spans="2:16" x14ac:dyDescent="0.35">
      <c r="B10" s="9"/>
      <c r="C10" s="10">
        <v>0</v>
      </c>
      <c r="D10" s="10">
        <v>0</v>
      </c>
      <c r="F10" s="48"/>
      <c r="G10" s="44"/>
      <c r="H10" s="44"/>
      <c r="I10" s="44"/>
      <c r="J10" s="44"/>
      <c r="K10" s="44"/>
      <c r="L10" s="44"/>
      <c r="M10" s="44"/>
      <c r="N10" s="44"/>
      <c r="O10" s="44"/>
      <c r="P10" s="49"/>
    </row>
    <row r="11" spans="2:16" x14ac:dyDescent="0.35">
      <c r="B11" s="9"/>
      <c r="C11" s="10">
        <v>0</v>
      </c>
      <c r="D11" s="10">
        <v>0</v>
      </c>
      <c r="F11" s="48"/>
      <c r="G11" s="44"/>
      <c r="H11" s="44"/>
      <c r="I11" s="44"/>
      <c r="J11" s="44"/>
      <c r="K11" s="44"/>
      <c r="L11" s="44"/>
      <c r="M11" s="44"/>
      <c r="N11" s="44"/>
      <c r="O11" s="44"/>
      <c r="P11" s="49"/>
    </row>
    <row r="12" spans="2:16" x14ac:dyDescent="0.35">
      <c r="B12" s="9"/>
      <c r="C12" s="10">
        <v>0</v>
      </c>
      <c r="D12" s="10">
        <v>0</v>
      </c>
      <c r="F12" s="48"/>
      <c r="G12" s="44"/>
      <c r="H12" s="44"/>
      <c r="I12" s="44"/>
      <c r="J12" s="44"/>
      <c r="K12" s="44"/>
      <c r="L12" s="44"/>
      <c r="M12" s="44"/>
      <c r="N12" s="44"/>
      <c r="O12" s="44"/>
      <c r="P12" s="49"/>
    </row>
    <row r="13" spans="2:16" x14ac:dyDescent="0.35">
      <c r="B13" s="9"/>
      <c r="C13" s="10">
        <v>0</v>
      </c>
      <c r="D13" s="10">
        <v>0</v>
      </c>
      <c r="F13" s="48"/>
      <c r="G13" s="44"/>
      <c r="H13" s="44"/>
      <c r="I13" s="44"/>
      <c r="J13" s="44"/>
      <c r="K13" s="44"/>
      <c r="L13" s="44"/>
      <c r="M13" s="44"/>
      <c r="N13" s="44"/>
      <c r="O13" s="44"/>
      <c r="P13" s="49"/>
    </row>
    <row r="14" spans="2:16" x14ac:dyDescent="0.35">
      <c r="B14" s="9"/>
      <c r="C14" s="10">
        <v>0</v>
      </c>
      <c r="D14" s="10">
        <v>0</v>
      </c>
      <c r="F14" s="48"/>
      <c r="G14" s="44"/>
      <c r="H14" s="44"/>
      <c r="I14" s="44"/>
      <c r="J14" s="44"/>
      <c r="K14" s="44"/>
      <c r="L14" s="44"/>
      <c r="M14" s="44"/>
      <c r="N14" s="44"/>
      <c r="O14" s="44"/>
      <c r="P14" s="49"/>
    </row>
    <row r="15" spans="2:16" x14ac:dyDescent="0.35">
      <c r="B15" s="9"/>
      <c r="C15" s="10">
        <v>0</v>
      </c>
      <c r="D15" s="10">
        <v>0</v>
      </c>
      <c r="F15" s="48"/>
      <c r="G15" s="44"/>
      <c r="H15" s="44"/>
      <c r="I15" s="44"/>
      <c r="J15" s="44"/>
      <c r="K15" s="44"/>
      <c r="L15" s="44"/>
      <c r="M15" s="44"/>
      <c r="N15" s="44"/>
      <c r="O15" s="44"/>
      <c r="P15" s="49"/>
    </row>
    <row r="16" spans="2:16" x14ac:dyDescent="0.35">
      <c r="B16" s="9"/>
      <c r="C16" s="10">
        <v>0</v>
      </c>
      <c r="D16" s="10">
        <v>0</v>
      </c>
      <c r="F16" s="48"/>
      <c r="G16" s="44"/>
      <c r="H16" s="44"/>
      <c r="I16" s="44"/>
      <c r="J16" s="44"/>
      <c r="K16" s="44"/>
      <c r="L16" s="44"/>
      <c r="M16" s="44"/>
      <c r="N16" s="44"/>
      <c r="O16" s="44"/>
      <c r="P16" s="49"/>
    </row>
    <row r="17" spans="2:16" x14ac:dyDescent="0.35">
      <c r="B17" s="9"/>
      <c r="C17" s="10">
        <v>0</v>
      </c>
      <c r="D17" s="10">
        <v>0</v>
      </c>
      <c r="F17" s="48"/>
      <c r="G17" s="44"/>
      <c r="H17" s="44"/>
      <c r="I17" s="44"/>
      <c r="J17" s="44"/>
      <c r="K17" s="44"/>
      <c r="L17" s="44"/>
      <c r="M17" s="44"/>
      <c r="N17" s="44"/>
      <c r="O17" s="44"/>
      <c r="P17" s="49"/>
    </row>
    <row r="18" spans="2:16" x14ac:dyDescent="0.35">
      <c r="B18" s="9"/>
      <c r="C18" s="10">
        <v>0</v>
      </c>
      <c r="D18" s="10">
        <v>0</v>
      </c>
      <c r="F18" s="48"/>
      <c r="G18" s="44"/>
      <c r="H18" s="44"/>
      <c r="I18" s="44"/>
      <c r="J18" s="44"/>
      <c r="K18" s="44"/>
      <c r="L18" s="44"/>
      <c r="M18" s="44"/>
      <c r="N18" s="44"/>
      <c r="O18" s="44"/>
      <c r="P18" s="49"/>
    </row>
    <row r="19" spans="2:16" x14ac:dyDescent="0.35">
      <c r="B19" s="9"/>
      <c r="C19" s="10">
        <v>0</v>
      </c>
      <c r="D19" s="10">
        <v>0</v>
      </c>
      <c r="F19" s="48"/>
      <c r="G19" s="44"/>
      <c r="H19" s="44"/>
      <c r="I19" s="44"/>
      <c r="J19" s="44"/>
      <c r="K19" s="44"/>
      <c r="L19" s="44"/>
      <c r="M19" s="44"/>
      <c r="N19" s="44"/>
      <c r="O19" s="44"/>
      <c r="P19" s="49"/>
    </row>
    <row r="20" spans="2:16" x14ac:dyDescent="0.35">
      <c r="B20" s="9"/>
      <c r="C20" s="10">
        <v>0</v>
      </c>
      <c r="D20" s="10">
        <v>0</v>
      </c>
      <c r="F20" s="48"/>
      <c r="G20" s="44"/>
      <c r="H20" s="44"/>
      <c r="I20" s="44"/>
      <c r="J20" s="44"/>
      <c r="K20" s="44"/>
      <c r="L20" s="44"/>
      <c r="M20" s="44"/>
      <c r="N20" s="44"/>
      <c r="O20" s="44"/>
      <c r="P20" s="49"/>
    </row>
    <row r="21" spans="2:16" x14ac:dyDescent="0.35">
      <c r="B21" s="6" t="s">
        <v>6</v>
      </c>
      <c r="C21" s="11">
        <v>0</v>
      </c>
      <c r="D21" s="3"/>
      <c r="F21" s="48"/>
      <c r="G21" s="44"/>
      <c r="H21" s="44"/>
      <c r="I21" s="44"/>
      <c r="J21" s="44"/>
      <c r="K21" s="44"/>
      <c r="L21" s="44"/>
      <c r="M21" s="44"/>
      <c r="N21" s="44"/>
      <c r="O21" s="44"/>
      <c r="P21" s="49"/>
    </row>
    <row r="22" spans="2:16" x14ac:dyDescent="0.35">
      <c r="B22" s="5" t="s">
        <v>2</v>
      </c>
      <c r="C22" s="8">
        <f>SUM((C10+C11+C12+C13+C14+C15+C16+C17+C18+C19+C20-C21))</f>
        <v>0</v>
      </c>
      <c r="D22" s="8">
        <f>SUM(D10:D20)</f>
        <v>0</v>
      </c>
      <c r="F22" s="48"/>
      <c r="G22" s="44"/>
      <c r="H22" s="44"/>
      <c r="I22" s="44"/>
      <c r="J22" s="44"/>
      <c r="K22" s="44"/>
      <c r="L22" s="44"/>
      <c r="M22" s="44"/>
      <c r="N22" s="44"/>
      <c r="O22" s="44"/>
      <c r="P22" s="49"/>
    </row>
    <row r="23" spans="2:16" x14ac:dyDescent="0.35">
      <c r="B23" s="5" t="s">
        <v>4</v>
      </c>
      <c r="C23" s="7" t="e">
        <f>SUM(C22/(C22+D22))</f>
        <v>#DIV/0!</v>
      </c>
      <c r="D23" s="7" t="e">
        <f>SUM(D22/(D22+C22))</f>
        <v>#DIV/0!</v>
      </c>
      <c r="F23" s="48"/>
      <c r="G23" s="44"/>
      <c r="H23" s="44"/>
      <c r="I23" s="44"/>
      <c r="J23" s="44"/>
      <c r="K23" s="44"/>
      <c r="L23" s="44"/>
      <c r="M23" s="44"/>
      <c r="N23" s="44"/>
      <c r="O23" s="44"/>
      <c r="P23" s="49"/>
    </row>
    <row r="24" spans="2:16" x14ac:dyDescent="0.35">
      <c r="B24" s="5" t="s">
        <v>3</v>
      </c>
      <c r="C24" s="45">
        <v>0.04</v>
      </c>
      <c r="D24" s="45">
        <v>0.05</v>
      </c>
      <c r="E24" s="4"/>
      <c r="F24" s="48"/>
      <c r="G24" s="44"/>
      <c r="H24" s="44"/>
      <c r="I24" s="44"/>
      <c r="J24" s="44"/>
      <c r="K24" s="44"/>
      <c r="L24" s="44"/>
      <c r="M24" s="44"/>
      <c r="N24" s="44"/>
      <c r="O24" s="44"/>
      <c r="P24" s="49"/>
    </row>
    <row r="25" spans="2:16" x14ac:dyDescent="0.35">
      <c r="B25" s="2"/>
      <c r="C25" s="2"/>
      <c r="D25" s="2"/>
      <c r="F25" s="48"/>
      <c r="G25" s="44"/>
      <c r="H25" s="44"/>
      <c r="I25" s="44"/>
      <c r="J25" s="44"/>
      <c r="K25" s="44"/>
      <c r="L25" s="44"/>
      <c r="M25" s="44"/>
      <c r="N25" s="44"/>
      <c r="O25" s="44"/>
      <c r="P25" s="49"/>
    </row>
    <row r="26" spans="2:16" x14ac:dyDescent="0.35">
      <c r="B26" s="5" t="s">
        <v>5</v>
      </c>
      <c r="C26" s="2"/>
      <c r="D26" s="5" t="s">
        <v>21</v>
      </c>
      <c r="F26" s="48"/>
      <c r="G26" s="44"/>
      <c r="H26" s="44"/>
      <c r="I26" s="44"/>
      <c r="J26" s="44"/>
      <c r="K26" s="44"/>
      <c r="L26" s="44"/>
      <c r="M26" s="44"/>
      <c r="N26" s="44"/>
      <c r="O26" s="44"/>
      <c r="P26" s="49"/>
    </row>
    <row r="27" spans="2:16" x14ac:dyDescent="0.35">
      <c r="B27" s="7" t="e">
        <f>SUM((C23*C24)+(D23*D24))</f>
        <v>#DIV/0!</v>
      </c>
      <c r="C27" s="2"/>
      <c r="D27" s="12">
        <f>SUM(C22+D22)</f>
        <v>0</v>
      </c>
      <c r="F27" s="48"/>
      <c r="G27" s="44"/>
      <c r="H27" s="44"/>
      <c r="I27" s="44"/>
      <c r="J27" s="44"/>
      <c r="K27" s="44"/>
      <c r="L27" s="44"/>
      <c r="M27" s="44"/>
      <c r="N27" s="44"/>
      <c r="O27" s="44"/>
      <c r="P27" s="49"/>
    </row>
    <row r="28" spans="2:16" x14ac:dyDescent="0.35">
      <c r="C28" s="2"/>
      <c r="D28" s="2"/>
      <c r="F28" s="48"/>
      <c r="G28" s="44"/>
      <c r="H28" s="44"/>
      <c r="I28" s="44"/>
      <c r="J28" s="44"/>
      <c r="K28" s="44"/>
      <c r="L28" s="44"/>
      <c r="M28" s="44"/>
      <c r="N28" s="44"/>
      <c r="O28" s="44"/>
      <c r="P28" s="49"/>
    </row>
    <row r="29" spans="2:16" x14ac:dyDescent="0.35">
      <c r="C29" s="2"/>
      <c r="D29" s="5" t="s">
        <v>22</v>
      </c>
      <c r="F29" s="48"/>
      <c r="G29" s="44"/>
      <c r="H29" s="44"/>
      <c r="I29" s="44"/>
      <c r="J29" s="44"/>
      <c r="K29" s="44"/>
      <c r="L29" s="44"/>
      <c r="M29" s="44"/>
      <c r="N29" s="44"/>
      <c r="O29" s="44"/>
      <c r="P29" s="49"/>
    </row>
    <row r="30" spans="2:16" x14ac:dyDescent="0.35">
      <c r="C30" s="2"/>
      <c r="D30" s="12" t="e">
        <f>SUM(D27/B27)</f>
        <v>#DIV/0!</v>
      </c>
      <c r="F30" s="48"/>
      <c r="G30" s="44"/>
      <c r="H30" s="44"/>
      <c r="I30" s="44"/>
      <c r="J30" s="44"/>
      <c r="K30" s="44"/>
      <c r="L30" s="44"/>
      <c r="M30" s="44"/>
      <c r="N30" s="44"/>
      <c r="O30" s="44"/>
      <c r="P30" s="49"/>
    </row>
    <row r="31" spans="2:16" x14ac:dyDescent="0.35">
      <c r="F31" s="48"/>
      <c r="G31" s="44"/>
      <c r="H31" s="44"/>
      <c r="I31" s="44"/>
      <c r="J31" s="44"/>
      <c r="K31" s="44"/>
      <c r="L31" s="44"/>
      <c r="M31" s="44"/>
      <c r="N31" s="44"/>
      <c r="O31" s="44"/>
      <c r="P31" s="49"/>
    </row>
    <row r="32" spans="2:16" x14ac:dyDescent="0.35">
      <c r="F32" s="48"/>
      <c r="G32" s="44"/>
      <c r="H32" s="44"/>
      <c r="I32" s="44"/>
      <c r="J32" s="44"/>
      <c r="K32" s="44"/>
      <c r="L32" s="44"/>
      <c r="M32" s="44"/>
      <c r="N32" s="44"/>
      <c r="O32" s="44"/>
      <c r="P32" s="49"/>
    </row>
    <row r="33" spans="6:16" x14ac:dyDescent="0.35">
      <c r="F33" s="48"/>
      <c r="G33" s="44"/>
      <c r="H33" s="44"/>
      <c r="I33" s="44"/>
      <c r="J33" s="44"/>
      <c r="K33" s="44"/>
      <c r="L33" s="44"/>
      <c r="M33" s="44"/>
      <c r="N33" s="44"/>
      <c r="O33" s="44"/>
      <c r="P33" s="49"/>
    </row>
    <row r="34" spans="6:16" x14ac:dyDescent="0.35">
      <c r="F34" s="48"/>
      <c r="G34" s="44"/>
      <c r="H34" s="44"/>
      <c r="I34" s="44"/>
      <c r="J34" s="44"/>
      <c r="K34" s="44"/>
      <c r="L34" s="44"/>
      <c r="M34" s="44"/>
      <c r="N34" s="44"/>
      <c r="O34" s="44"/>
      <c r="P34" s="49"/>
    </row>
    <row r="35" spans="6:16" x14ac:dyDescent="0.35">
      <c r="F35" s="48"/>
      <c r="G35" s="44"/>
      <c r="H35" s="44"/>
      <c r="I35" s="44"/>
      <c r="J35" s="44"/>
      <c r="K35" s="44"/>
      <c r="L35" s="44"/>
      <c r="M35" s="44"/>
      <c r="N35" s="44"/>
      <c r="O35" s="44"/>
      <c r="P35" s="49"/>
    </row>
    <row r="36" spans="6:16" x14ac:dyDescent="0.35">
      <c r="F36" s="48"/>
      <c r="G36" s="44"/>
      <c r="H36" s="44"/>
      <c r="I36" s="44"/>
      <c r="J36" s="44"/>
      <c r="K36" s="44"/>
      <c r="L36" s="44"/>
      <c r="M36" s="44"/>
      <c r="N36" s="44"/>
      <c r="O36" s="44"/>
      <c r="P36" s="49"/>
    </row>
    <row r="37" spans="6:16" x14ac:dyDescent="0.35">
      <c r="F37" s="48"/>
      <c r="G37" s="44"/>
      <c r="H37" s="44"/>
      <c r="I37" s="44"/>
      <c r="J37" s="44"/>
      <c r="K37" s="44"/>
      <c r="L37" s="44"/>
      <c r="M37" s="44"/>
      <c r="N37" s="44"/>
      <c r="O37" s="44"/>
      <c r="P37" s="49"/>
    </row>
    <row r="38" spans="6:16" x14ac:dyDescent="0.35">
      <c r="F38" s="48"/>
      <c r="G38" s="44"/>
      <c r="H38" s="44"/>
      <c r="I38" s="44"/>
      <c r="J38" s="44"/>
      <c r="K38" s="44"/>
      <c r="L38" s="44"/>
      <c r="M38" s="44"/>
      <c r="N38" s="44"/>
      <c r="O38" s="44"/>
      <c r="P38" s="49"/>
    </row>
    <row r="39" spans="6:16" x14ac:dyDescent="0.35">
      <c r="F39" s="48"/>
      <c r="G39" s="44"/>
      <c r="H39" s="44"/>
      <c r="I39" s="44"/>
      <c r="J39" s="44"/>
      <c r="K39" s="44"/>
      <c r="L39" s="44"/>
      <c r="M39" s="44"/>
      <c r="N39" s="44"/>
      <c r="O39" s="44"/>
      <c r="P39" s="49"/>
    </row>
    <row r="40" spans="6:16" x14ac:dyDescent="0.35">
      <c r="F40" s="48"/>
      <c r="G40" s="44"/>
      <c r="H40" s="44"/>
      <c r="I40" s="44"/>
      <c r="J40" s="44"/>
      <c r="K40" s="44"/>
      <c r="L40" s="44"/>
      <c r="M40" s="44"/>
      <c r="N40" s="44"/>
      <c r="O40" s="44"/>
      <c r="P40" s="49"/>
    </row>
    <row r="41" spans="6:16" x14ac:dyDescent="0.35">
      <c r="F41" s="48"/>
      <c r="G41" s="44"/>
      <c r="H41" s="44"/>
      <c r="I41" s="44"/>
      <c r="J41" s="44"/>
      <c r="K41" s="44"/>
      <c r="L41" s="44"/>
      <c r="M41" s="44"/>
      <c r="N41" s="44"/>
      <c r="O41" s="44"/>
      <c r="P41" s="49"/>
    </row>
    <row r="42" spans="6:16" x14ac:dyDescent="0.35">
      <c r="F42" s="48"/>
      <c r="G42" s="44"/>
      <c r="H42" s="44"/>
      <c r="I42" s="44"/>
      <c r="J42" s="44"/>
      <c r="K42" s="44"/>
      <c r="L42" s="44"/>
      <c r="M42" s="44"/>
      <c r="N42" s="44"/>
      <c r="O42" s="44"/>
      <c r="P42" s="49"/>
    </row>
    <row r="43" spans="6:16" x14ac:dyDescent="0.35">
      <c r="F43" s="48"/>
      <c r="G43" s="44"/>
      <c r="H43" s="44"/>
      <c r="I43" s="44"/>
      <c r="J43" s="44"/>
      <c r="K43" s="44"/>
      <c r="L43" s="44"/>
      <c r="M43" s="44"/>
      <c r="N43" s="44"/>
      <c r="O43" s="44"/>
      <c r="P43" s="49"/>
    </row>
    <row r="44" spans="6:16" x14ac:dyDescent="0.35">
      <c r="F44" s="48"/>
      <c r="G44" s="44"/>
      <c r="H44" s="44"/>
      <c r="I44" s="44"/>
      <c r="J44" s="44"/>
      <c r="K44" s="44"/>
      <c r="L44" s="44"/>
      <c r="M44" s="44"/>
      <c r="N44" s="44"/>
      <c r="O44" s="44"/>
      <c r="P44" s="49"/>
    </row>
    <row r="45" spans="6:16" x14ac:dyDescent="0.35">
      <c r="F45" s="48"/>
      <c r="G45" s="44"/>
      <c r="H45" s="44"/>
      <c r="I45" s="44"/>
      <c r="J45" s="44"/>
      <c r="K45" s="44"/>
      <c r="L45" s="44"/>
      <c r="M45" s="44"/>
      <c r="N45" s="44"/>
      <c r="O45" s="44"/>
      <c r="P45" s="49"/>
    </row>
    <row r="46" spans="6:16" x14ac:dyDescent="0.35">
      <c r="F46" s="50"/>
      <c r="G46" s="51"/>
      <c r="H46" s="51"/>
      <c r="I46" s="51"/>
      <c r="J46" s="51"/>
      <c r="K46" s="51"/>
      <c r="L46" s="51"/>
      <c r="M46" s="51"/>
      <c r="N46" s="51"/>
      <c r="O46" s="51"/>
      <c r="P46" s="52"/>
    </row>
    <row r="47" spans="6:16" x14ac:dyDescent="0.35">
      <c r="F47" s="22"/>
      <c r="G47" s="22"/>
      <c r="H47" s="22"/>
      <c r="I47" s="22"/>
      <c r="J47" s="22"/>
      <c r="K47" s="22"/>
      <c r="L47" s="22"/>
    </row>
    <row r="48" spans="6:16" x14ac:dyDescent="0.35">
      <c r="F48" s="22"/>
      <c r="G48" s="22"/>
      <c r="H48" s="22"/>
      <c r="I48" s="22"/>
      <c r="J48" s="22"/>
      <c r="K48" s="22"/>
      <c r="L48" s="22"/>
    </row>
    <row r="49" spans="6:12" x14ac:dyDescent="0.35">
      <c r="F49" s="22"/>
      <c r="G49" s="22"/>
      <c r="H49" s="22"/>
      <c r="I49" s="22"/>
      <c r="J49" s="22"/>
      <c r="K49" s="22"/>
      <c r="L49" s="22"/>
    </row>
    <row r="50" spans="6:12" x14ac:dyDescent="0.35">
      <c r="F50" s="22"/>
      <c r="G50" s="22"/>
      <c r="H50" s="22"/>
      <c r="I50" s="22"/>
      <c r="J50" s="22"/>
      <c r="K50" s="22"/>
      <c r="L50" s="22"/>
    </row>
    <row r="51" spans="6:12" x14ac:dyDescent="0.35">
      <c r="F51" s="22"/>
      <c r="G51" s="22"/>
      <c r="H51" s="22"/>
      <c r="I51" s="22"/>
      <c r="J51" s="22"/>
      <c r="K51" s="22"/>
      <c r="L51" s="22"/>
    </row>
    <row r="52" spans="6:12" x14ac:dyDescent="0.35">
      <c r="F52" s="22"/>
      <c r="G52" s="22"/>
      <c r="H52" s="22"/>
      <c r="I52" s="22"/>
      <c r="J52" s="22"/>
      <c r="K52" s="22"/>
      <c r="L52" s="22"/>
    </row>
    <row r="53" spans="6:12" x14ac:dyDescent="0.35">
      <c r="F53" s="22"/>
      <c r="G53" s="22"/>
      <c r="H53" s="22"/>
      <c r="I53" s="22"/>
      <c r="J53" s="22"/>
      <c r="K53" s="22"/>
      <c r="L53" s="22"/>
    </row>
    <row r="54" spans="6:12" x14ac:dyDescent="0.35">
      <c r="F54" s="22"/>
      <c r="G54" s="22"/>
      <c r="H54" s="22"/>
      <c r="I54" s="22"/>
      <c r="J54" s="22"/>
      <c r="K54" s="22"/>
      <c r="L54" s="22"/>
    </row>
    <row r="55" spans="6:12" x14ac:dyDescent="0.35">
      <c r="F55" s="22"/>
      <c r="G55" s="22"/>
      <c r="H55" s="22"/>
      <c r="I55" s="22"/>
      <c r="J55" s="22"/>
      <c r="K55" s="22"/>
      <c r="L55" s="22"/>
    </row>
    <row r="56" spans="6:12" x14ac:dyDescent="0.35">
      <c r="F56" s="22"/>
      <c r="G56" s="22"/>
      <c r="H56" s="22"/>
      <c r="I56" s="22"/>
      <c r="J56" s="22"/>
      <c r="K56" s="22"/>
      <c r="L56" s="22"/>
    </row>
    <row r="57" spans="6:12" x14ac:dyDescent="0.35">
      <c r="F57" s="22"/>
      <c r="G57" s="22"/>
      <c r="H57" s="22"/>
      <c r="I57" s="22"/>
      <c r="J57" s="22"/>
      <c r="K57" s="22"/>
      <c r="L57" s="22"/>
    </row>
    <row r="58" spans="6:12" x14ac:dyDescent="0.35">
      <c r="F58" s="22"/>
      <c r="G58" s="22"/>
      <c r="H58" s="22"/>
      <c r="I58" s="22"/>
      <c r="J58" s="22"/>
      <c r="K58" s="22"/>
      <c r="L58" s="22"/>
    </row>
    <row r="59" spans="6:12" x14ac:dyDescent="0.35">
      <c r="F59" s="22"/>
      <c r="G59" s="22"/>
      <c r="H59" s="22"/>
      <c r="I59" s="22"/>
      <c r="J59" s="22"/>
      <c r="K59" s="22"/>
      <c r="L59" s="22"/>
    </row>
    <row r="60" spans="6:12" x14ac:dyDescent="0.35">
      <c r="F60" s="22"/>
      <c r="G60" s="22"/>
      <c r="H60" s="22"/>
      <c r="I60" s="22"/>
      <c r="J60" s="22"/>
      <c r="K60" s="22"/>
      <c r="L60" s="22"/>
    </row>
    <row r="61" spans="6:12" x14ac:dyDescent="0.35">
      <c r="F61" s="22"/>
      <c r="G61" s="22"/>
      <c r="H61" s="22"/>
      <c r="I61" s="22"/>
      <c r="J61" s="22"/>
      <c r="K61" s="22"/>
      <c r="L61" s="22"/>
    </row>
    <row r="62" spans="6:12" x14ac:dyDescent="0.35">
      <c r="F62" s="22"/>
      <c r="G62" s="22"/>
      <c r="H62" s="22"/>
      <c r="I62" s="22"/>
      <c r="J62" s="22"/>
      <c r="K62" s="22"/>
      <c r="L62" s="22"/>
    </row>
    <row r="63" spans="6:12" x14ac:dyDescent="0.35">
      <c r="F63" s="22"/>
      <c r="G63" s="22"/>
      <c r="H63" s="22"/>
      <c r="I63" s="22"/>
      <c r="J63" s="22"/>
      <c r="K63" s="22"/>
      <c r="L63" s="22"/>
    </row>
  </sheetData>
  <mergeCells count="3">
    <mergeCell ref="B7:D7"/>
    <mergeCell ref="B4:C5"/>
    <mergeCell ref="F4:P46"/>
  </mergeCells>
  <hyperlinks>
    <hyperlink ref="B4:C5" r:id="rId1" display="Newsletter sign-up" xr:uid="{0D569F3D-FEFB-4F23-81DA-A3158209577C}"/>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A70E0-BC94-4204-89B7-22A727725B32}">
  <dimension ref="B4:Q48"/>
  <sheetViews>
    <sheetView workbookViewId="0">
      <selection activeCell="I4" sqref="I4:Q48"/>
    </sheetView>
  </sheetViews>
  <sheetFormatPr defaultColWidth="8.90625" defaultRowHeight="14.5" x14ac:dyDescent="0.35"/>
  <cols>
    <col min="1" max="1" width="8.90625" style="1"/>
    <col min="2" max="2" width="32" style="2" customWidth="1"/>
    <col min="3" max="3" width="32.453125" style="2" customWidth="1"/>
    <col min="4" max="4" width="32.453125" style="1" customWidth="1"/>
    <col min="5" max="6" width="8.90625" style="1" hidden="1" customWidth="1"/>
    <col min="7" max="16384" width="8.90625" style="1"/>
  </cols>
  <sheetData>
    <row r="4" spans="2:17" x14ac:dyDescent="0.35">
      <c r="B4" s="37" t="s">
        <v>28</v>
      </c>
      <c r="C4" s="24"/>
      <c r="D4" s="24"/>
      <c r="I4" s="39" t="s">
        <v>27</v>
      </c>
      <c r="J4" s="26"/>
      <c r="K4" s="26"/>
      <c r="L4" s="26"/>
      <c r="M4" s="26"/>
      <c r="N4" s="26"/>
      <c r="O4" s="26"/>
      <c r="P4" s="26"/>
      <c r="Q4" s="27"/>
    </row>
    <row r="5" spans="2:17" x14ac:dyDescent="0.35">
      <c r="B5" s="24"/>
      <c r="C5" s="24"/>
      <c r="D5" s="24"/>
      <c r="I5" s="28"/>
      <c r="J5" s="29"/>
      <c r="K5" s="29"/>
      <c r="L5" s="29"/>
      <c r="M5" s="29"/>
      <c r="N5" s="29"/>
      <c r="O5" s="29"/>
      <c r="P5" s="29"/>
      <c r="Q5" s="30"/>
    </row>
    <row r="6" spans="2:17" x14ac:dyDescent="0.35">
      <c r="B6" s="24"/>
      <c r="C6" s="24"/>
      <c r="D6" s="24"/>
      <c r="I6" s="28"/>
      <c r="J6" s="29"/>
      <c r="K6" s="29"/>
      <c r="L6" s="29"/>
      <c r="M6" s="29"/>
      <c r="N6" s="29"/>
      <c r="O6" s="29"/>
      <c r="P6" s="29"/>
      <c r="Q6" s="30"/>
    </row>
    <row r="7" spans="2:17" x14ac:dyDescent="0.35">
      <c r="I7" s="28"/>
      <c r="J7" s="29"/>
      <c r="K7" s="29"/>
      <c r="L7" s="29"/>
      <c r="M7" s="29"/>
      <c r="N7" s="29"/>
      <c r="O7" s="29"/>
      <c r="P7" s="29"/>
      <c r="Q7" s="30"/>
    </row>
    <row r="8" spans="2:17" x14ac:dyDescent="0.35">
      <c r="B8" s="5" t="s">
        <v>7</v>
      </c>
      <c r="C8" s="7" t="e">
        <f>SUM('Problem 1 Inflation'!B27)</f>
        <v>#DIV/0!</v>
      </c>
      <c r="I8" s="28"/>
      <c r="J8" s="29"/>
      <c r="K8" s="29"/>
      <c r="L8" s="29"/>
      <c r="M8" s="29"/>
      <c r="N8" s="29"/>
      <c r="O8" s="29"/>
      <c r="P8" s="29"/>
      <c r="Q8" s="30"/>
    </row>
    <row r="9" spans="2:17" x14ac:dyDescent="0.35">
      <c r="I9" s="28"/>
      <c r="J9" s="29"/>
      <c r="K9" s="29"/>
      <c r="L9" s="29"/>
      <c r="M9" s="29"/>
      <c r="N9" s="29"/>
      <c r="O9" s="29"/>
      <c r="P9" s="29"/>
      <c r="Q9" s="30"/>
    </row>
    <row r="10" spans="2:17" x14ac:dyDescent="0.35">
      <c r="B10" s="5" t="s">
        <v>8</v>
      </c>
      <c r="C10" s="5" t="s">
        <v>26</v>
      </c>
      <c r="D10" s="5" t="s">
        <v>20</v>
      </c>
      <c r="I10" s="28"/>
      <c r="J10" s="29"/>
      <c r="K10" s="29"/>
      <c r="L10" s="29"/>
      <c r="M10" s="29"/>
      <c r="N10" s="29"/>
      <c r="O10" s="29"/>
      <c r="P10" s="29"/>
      <c r="Q10" s="30"/>
    </row>
    <row r="11" spans="2:17" x14ac:dyDescent="0.35">
      <c r="B11" s="17" t="s">
        <v>9</v>
      </c>
      <c r="C11" s="7">
        <v>4.8000000000000001E-2</v>
      </c>
      <c r="D11" s="16" t="s">
        <v>17</v>
      </c>
      <c r="E11" s="1">
        <f>IF(D11="yes",0.048,0)</f>
        <v>0</v>
      </c>
      <c r="F11" s="1" t="s">
        <v>16</v>
      </c>
      <c r="I11" s="28"/>
      <c r="J11" s="29"/>
      <c r="K11" s="29"/>
      <c r="L11" s="29"/>
      <c r="M11" s="29"/>
      <c r="N11" s="29"/>
      <c r="O11" s="29"/>
      <c r="P11" s="29"/>
      <c r="Q11" s="30"/>
    </row>
    <row r="12" spans="2:17" x14ac:dyDescent="0.35">
      <c r="B12" s="17" t="s">
        <v>10</v>
      </c>
      <c r="C12" s="7">
        <v>2.8000000000000001E-2</v>
      </c>
      <c r="D12" s="16" t="s">
        <v>17</v>
      </c>
      <c r="E12" s="1">
        <f>IF(D12="yes",0.028,0)</f>
        <v>0</v>
      </c>
      <c r="F12" s="1" t="s">
        <v>17</v>
      </c>
      <c r="I12" s="28"/>
      <c r="J12" s="29"/>
      <c r="K12" s="29"/>
      <c r="L12" s="29"/>
      <c r="M12" s="29"/>
      <c r="N12" s="29"/>
      <c r="O12" s="29"/>
      <c r="P12" s="29"/>
      <c r="Q12" s="30"/>
    </row>
    <row r="13" spans="2:17" x14ac:dyDescent="0.35">
      <c r="B13" s="17" t="s">
        <v>11</v>
      </c>
      <c r="C13" s="7">
        <v>1.4E-2</v>
      </c>
      <c r="D13" s="16" t="s">
        <v>17</v>
      </c>
      <c r="E13" s="1">
        <f>IF(D13="yes",0.014,0)</f>
        <v>0</v>
      </c>
      <c r="I13" s="28"/>
      <c r="J13" s="29"/>
      <c r="K13" s="29"/>
      <c r="L13" s="29"/>
      <c r="M13" s="29"/>
      <c r="N13" s="29"/>
      <c r="O13" s="29"/>
      <c r="P13" s="29"/>
      <c r="Q13" s="30"/>
    </row>
    <row r="14" spans="2:17" x14ac:dyDescent="0.35">
      <c r="B14" s="17" t="s">
        <v>12</v>
      </c>
      <c r="C14" s="7">
        <v>5.0000000000000001E-3</v>
      </c>
      <c r="D14" s="16" t="s">
        <v>17</v>
      </c>
      <c r="E14" s="1">
        <f>IF(D14="yes",0.005,0)</f>
        <v>0</v>
      </c>
      <c r="I14" s="28"/>
      <c r="J14" s="29"/>
      <c r="K14" s="29"/>
      <c r="L14" s="29"/>
      <c r="M14" s="29"/>
      <c r="N14" s="29"/>
      <c r="O14" s="29"/>
      <c r="P14" s="29"/>
      <c r="Q14" s="30"/>
    </row>
    <row r="15" spans="2:17" x14ac:dyDescent="0.35">
      <c r="B15" s="17" t="s">
        <v>13</v>
      </c>
      <c r="C15" s="7">
        <v>0</v>
      </c>
      <c r="D15" s="16" t="s">
        <v>17</v>
      </c>
      <c r="E15" s="1">
        <f>IF(D15="yes",0,0)</f>
        <v>0</v>
      </c>
      <c r="I15" s="28"/>
      <c r="J15" s="29"/>
      <c r="K15" s="29"/>
      <c r="L15" s="29"/>
      <c r="M15" s="29"/>
      <c r="N15" s="29"/>
      <c r="O15" s="29"/>
      <c r="P15" s="29"/>
      <c r="Q15" s="30"/>
    </row>
    <row r="16" spans="2:17" x14ac:dyDescent="0.35">
      <c r="B16" s="17" t="s">
        <v>14</v>
      </c>
      <c r="C16" s="7">
        <v>-4.0000000000000001E-3</v>
      </c>
      <c r="D16" s="16" t="s">
        <v>17</v>
      </c>
      <c r="E16" s="1">
        <f>IF(D16="yes",-0.004,0)</f>
        <v>0</v>
      </c>
      <c r="I16" s="28"/>
      <c r="J16" s="29"/>
      <c r="K16" s="29"/>
      <c r="L16" s="29"/>
      <c r="M16" s="29"/>
      <c r="N16" s="29"/>
      <c r="O16" s="29"/>
      <c r="P16" s="29"/>
      <c r="Q16" s="30"/>
    </row>
    <row r="17" spans="2:17" x14ac:dyDescent="0.35">
      <c r="B17" s="17" t="s">
        <v>15</v>
      </c>
      <c r="C17" s="7">
        <v>-6.0000000000000001E-3</v>
      </c>
      <c r="D17" s="16" t="s">
        <v>17</v>
      </c>
      <c r="E17" s="1">
        <f>IF(D17="yes",-0.006,0)</f>
        <v>0</v>
      </c>
      <c r="I17" s="28"/>
      <c r="J17" s="29"/>
      <c r="K17" s="29"/>
      <c r="L17" s="29"/>
      <c r="M17" s="29"/>
      <c r="N17" s="29"/>
      <c r="O17" s="29"/>
      <c r="P17" s="29"/>
      <c r="Q17" s="30"/>
    </row>
    <row r="18" spans="2:17" x14ac:dyDescent="0.35">
      <c r="E18" s="1">
        <f>SUM(E11:E17)</f>
        <v>0</v>
      </c>
      <c r="I18" s="28"/>
      <c r="J18" s="29"/>
      <c r="K18" s="29"/>
      <c r="L18" s="29"/>
      <c r="M18" s="29"/>
      <c r="N18" s="29"/>
      <c r="O18" s="29"/>
      <c r="P18" s="29"/>
      <c r="Q18" s="30"/>
    </row>
    <row r="19" spans="2:17" x14ac:dyDescent="0.35">
      <c r="I19" s="28"/>
      <c r="J19" s="29"/>
      <c r="K19" s="29"/>
      <c r="L19" s="29"/>
      <c r="M19" s="29"/>
      <c r="N19" s="29"/>
      <c r="O19" s="29"/>
      <c r="P19" s="29"/>
      <c r="Q19" s="30"/>
    </row>
    <row r="20" spans="2:17" x14ac:dyDescent="0.35">
      <c r="B20" s="5" t="s">
        <v>18</v>
      </c>
      <c r="C20" s="7">
        <f>SUM(E18)</f>
        <v>0</v>
      </c>
      <c r="I20" s="28"/>
      <c r="J20" s="29"/>
      <c r="K20" s="29"/>
      <c r="L20" s="29"/>
      <c r="M20" s="29"/>
      <c r="N20" s="29"/>
      <c r="O20" s="29"/>
      <c r="P20" s="29"/>
      <c r="Q20" s="30"/>
    </row>
    <row r="21" spans="2:17" x14ac:dyDescent="0.35">
      <c r="B21" s="5" t="s">
        <v>19</v>
      </c>
      <c r="C21" s="18" t="e">
        <f>SUM(C8+C20)</f>
        <v>#DIV/0!</v>
      </c>
      <c r="I21" s="28"/>
      <c r="J21" s="29"/>
      <c r="K21" s="29"/>
      <c r="L21" s="29"/>
      <c r="M21" s="29"/>
      <c r="N21" s="29"/>
      <c r="O21" s="29"/>
      <c r="P21" s="29"/>
      <c r="Q21" s="30"/>
    </row>
    <row r="22" spans="2:17" x14ac:dyDescent="0.35">
      <c r="I22" s="28"/>
      <c r="J22" s="29"/>
      <c r="K22" s="29"/>
      <c r="L22" s="29"/>
      <c r="M22" s="29"/>
      <c r="N22" s="29"/>
      <c r="O22" s="29"/>
      <c r="P22" s="29"/>
      <c r="Q22" s="30"/>
    </row>
    <row r="23" spans="2:17" x14ac:dyDescent="0.35">
      <c r="B23" s="5" t="s">
        <v>21</v>
      </c>
      <c r="C23" s="12">
        <f>SUM('Problem 1 Inflation'!D27)</f>
        <v>0</v>
      </c>
      <c r="I23" s="28"/>
      <c r="J23" s="29"/>
      <c r="K23" s="29"/>
      <c r="L23" s="29"/>
      <c r="M23" s="29"/>
      <c r="N23" s="29"/>
      <c r="O23" s="29"/>
      <c r="P23" s="29"/>
      <c r="Q23" s="30"/>
    </row>
    <row r="24" spans="2:17" x14ac:dyDescent="0.35">
      <c r="I24" s="28"/>
      <c r="J24" s="29"/>
      <c r="K24" s="29"/>
      <c r="L24" s="29"/>
      <c r="M24" s="29"/>
      <c r="N24" s="29"/>
      <c r="O24" s="29"/>
      <c r="P24" s="29"/>
      <c r="Q24" s="30"/>
    </row>
    <row r="25" spans="2:17" x14ac:dyDescent="0.35">
      <c r="B25" s="5" t="s">
        <v>22</v>
      </c>
      <c r="C25" s="12" t="e">
        <f>SUM(C23/C21)</f>
        <v>#DIV/0!</v>
      </c>
      <c r="I25" s="28"/>
      <c r="J25" s="29"/>
      <c r="K25" s="29"/>
      <c r="L25" s="29"/>
      <c r="M25" s="29"/>
      <c r="N25" s="29"/>
      <c r="O25" s="29"/>
      <c r="P25" s="29"/>
      <c r="Q25" s="30"/>
    </row>
    <row r="26" spans="2:17" x14ac:dyDescent="0.35">
      <c r="I26" s="28"/>
      <c r="J26" s="29"/>
      <c r="K26" s="29"/>
      <c r="L26" s="29"/>
      <c r="M26" s="29"/>
      <c r="N26" s="29"/>
      <c r="O26" s="29"/>
      <c r="P26" s="29"/>
      <c r="Q26" s="30"/>
    </row>
    <row r="27" spans="2:17" x14ac:dyDescent="0.35">
      <c r="I27" s="28"/>
      <c r="J27" s="29"/>
      <c r="K27" s="29"/>
      <c r="L27" s="29"/>
      <c r="M27" s="29"/>
      <c r="N27" s="29"/>
      <c r="O27" s="29"/>
      <c r="P27" s="29"/>
      <c r="Q27" s="30"/>
    </row>
    <row r="28" spans="2:17" x14ac:dyDescent="0.35">
      <c r="I28" s="28"/>
      <c r="J28" s="29"/>
      <c r="K28" s="29"/>
      <c r="L28" s="29"/>
      <c r="M28" s="29"/>
      <c r="N28" s="29"/>
      <c r="O28" s="29"/>
      <c r="P28" s="29"/>
      <c r="Q28" s="30"/>
    </row>
    <row r="29" spans="2:17" x14ac:dyDescent="0.35">
      <c r="I29" s="28"/>
      <c r="J29" s="29"/>
      <c r="K29" s="29"/>
      <c r="L29" s="29"/>
      <c r="M29" s="29"/>
      <c r="N29" s="29"/>
      <c r="O29" s="29"/>
      <c r="P29" s="29"/>
      <c r="Q29" s="30"/>
    </row>
    <row r="30" spans="2:17" x14ac:dyDescent="0.35">
      <c r="I30" s="28"/>
      <c r="J30" s="29"/>
      <c r="K30" s="29"/>
      <c r="L30" s="29"/>
      <c r="M30" s="29"/>
      <c r="N30" s="29"/>
      <c r="O30" s="29"/>
      <c r="P30" s="29"/>
      <c r="Q30" s="30"/>
    </row>
    <row r="31" spans="2:17" x14ac:dyDescent="0.35">
      <c r="I31" s="28"/>
      <c r="J31" s="29"/>
      <c r="K31" s="29"/>
      <c r="L31" s="29"/>
      <c r="M31" s="29"/>
      <c r="N31" s="29"/>
      <c r="O31" s="29"/>
      <c r="P31" s="29"/>
      <c r="Q31" s="30"/>
    </row>
    <row r="32" spans="2:17" x14ac:dyDescent="0.35">
      <c r="I32" s="28"/>
      <c r="J32" s="29"/>
      <c r="K32" s="29"/>
      <c r="L32" s="29"/>
      <c r="M32" s="29"/>
      <c r="N32" s="29"/>
      <c r="O32" s="29"/>
      <c r="P32" s="29"/>
      <c r="Q32" s="30"/>
    </row>
    <row r="33" spans="9:17" x14ac:dyDescent="0.35">
      <c r="I33" s="28"/>
      <c r="J33" s="29"/>
      <c r="K33" s="29"/>
      <c r="L33" s="29"/>
      <c r="M33" s="29"/>
      <c r="N33" s="29"/>
      <c r="O33" s="29"/>
      <c r="P33" s="29"/>
      <c r="Q33" s="30"/>
    </row>
    <row r="34" spans="9:17" x14ac:dyDescent="0.35">
      <c r="I34" s="28"/>
      <c r="J34" s="29"/>
      <c r="K34" s="29"/>
      <c r="L34" s="29"/>
      <c r="M34" s="29"/>
      <c r="N34" s="29"/>
      <c r="O34" s="29"/>
      <c r="P34" s="29"/>
      <c r="Q34" s="30"/>
    </row>
    <row r="35" spans="9:17" x14ac:dyDescent="0.35">
      <c r="I35" s="28"/>
      <c r="J35" s="29"/>
      <c r="K35" s="29"/>
      <c r="L35" s="29"/>
      <c r="M35" s="29"/>
      <c r="N35" s="29"/>
      <c r="O35" s="29"/>
      <c r="P35" s="29"/>
      <c r="Q35" s="30"/>
    </row>
    <row r="36" spans="9:17" x14ac:dyDescent="0.35">
      <c r="I36" s="28"/>
      <c r="J36" s="29"/>
      <c r="K36" s="29"/>
      <c r="L36" s="29"/>
      <c r="M36" s="29"/>
      <c r="N36" s="29"/>
      <c r="O36" s="29"/>
      <c r="P36" s="29"/>
      <c r="Q36" s="30"/>
    </row>
    <row r="37" spans="9:17" x14ac:dyDescent="0.35">
      <c r="I37" s="28"/>
      <c r="J37" s="29"/>
      <c r="K37" s="29"/>
      <c r="L37" s="29"/>
      <c r="M37" s="29"/>
      <c r="N37" s="29"/>
      <c r="O37" s="29"/>
      <c r="P37" s="29"/>
      <c r="Q37" s="30"/>
    </row>
    <row r="38" spans="9:17" x14ac:dyDescent="0.35">
      <c r="I38" s="28"/>
      <c r="J38" s="29"/>
      <c r="K38" s="29"/>
      <c r="L38" s="29"/>
      <c r="M38" s="29"/>
      <c r="N38" s="29"/>
      <c r="O38" s="29"/>
      <c r="P38" s="29"/>
      <c r="Q38" s="30"/>
    </row>
    <row r="39" spans="9:17" x14ac:dyDescent="0.35">
      <c r="I39" s="28"/>
      <c r="J39" s="29"/>
      <c r="K39" s="29"/>
      <c r="L39" s="29"/>
      <c r="M39" s="29"/>
      <c r="N39" s="29"/>
      <c r="O39" s="29"/>
      <c r="P39" s="29"/>
      <c r="Q39" s="30"/>
    </row>
    <row r="40" spans="9:17" x14ac:dyDescent="0.35">
      <c r="I40" s="28"/>
      <c r="J40" s="29"/>
      <c r="K40" s="29"/>
      <c r="L40" s="29"/>
      <c r="M40" s="29"/>
      <c r="N40" s="29"/>
      <c r="O40" s="29"/>
      <c r="P40" s="29"/>
      <c r="Q40" s="30"/>
    </row>
    <row r="41" spans="9:17" x14ac:dyDescent="0.35">
      <c r="I41" s="28"/>
      <c r="J41" s="29"/>
      <c r="K41" s="29"/>
      <c r="L41" s="29"/>
      <c r="M41" s="29"/>
      <c r="N41" s="29"/>
      <c r="O41" s="29"/>
      <c r="P41" s="29"/>
      <c r="Q41" s="30"/>
    </row>
    <row r="42" spans="9:17" x14ac:dyDescent="0.35">
      <c r="I42" s="28"/>
      <c r="J42" s="29"/>
      <c r="K42" s="29"/>
      <c r="L42" s="29"/>
      <c r="M42" s="29"/>
      <c r="N42" s="29"/>
      <c r="O42" s="29"/>
      <c r="P42" s="29"/>
      <c r="Q42" s="30"/>
    </row>
    <row r="43" spans="9:17" x14ac:dyDescent="0.35">
      <c r="I43" s="28"/>
      <c r="J43" s="29"/>
      <c r="K43" s="29"/>
      <c r="L43" s="29"/>
      <c r="M43" s="29"/>
      <c r="N43" s="29"/>
      <c r="O43" s="29"/>
      <c r="P43" s="29"/>
      <c r="Q43" s="30"/>
    </row>
    <row r="44" spans="9:17" x14ac:dyDescent="0.35">
      <c r="I44" s="28"/>
      <c r="J44" s="29"/>
      <c r="K44" s="29"/>
      <c r="L44" s="29"/>
      <c r="M44" s="29"/>
      <c r="N44" s="29"/>
      <c r="O44" s="29"/>
      <c r="P44" s="29"/>
      <c r="Q44" s="30"/>
    </row>
    <row r="45" spans="9:17" x14ac:dyDescent="0.35">
      <c r="I45" s="28"/>
      <c r="J45" s="29"/>
      <c r="K45" s="29"/>
      <c r="L45" s="29"/>
      <c r="M45" s="29"/>
      <c r="N45" s="29"/>
      <c r="O45" s="29"/>
      <c r="P45" s="29"/>
      <c r="Q45" s="30"/>
    </row>
    <row r="46" spans="9:17" x14ac:dyDescent="0.35">
      <c r="I46" s="28"/>
      <c r="J46" s="29"/>
      <c r="K46" s="29"/>
      <c r="L46" s="29"/>
      <c r="M46" s="29"/>
      <c r="N46" s="29"/>
      <c r="O46" s="29"/>
      <c r="P46" s="29"/>
      <c r="Q46" s="30"/>
    </row>
    <row r="47" spans="9:17" x14ac:dyDescent="0.35">
      <c r="I47" s="28"/>
      <c r="J47" s="29"/>
      <c r="K47" s="29"/>
      <c r="L47" s="29"/>
      <c r="M47" s="29"/>
      <c r="N47" s="29"/>
      <c r="O47" s="29"/>
      <c r="P47" s="29"/>
      <c r="Q47" s="30"/>
    </row>
    <row r="48" spans="9:17" x14ac:dyDescent="0.35">
      <c r="I48" s="40"/>
      <c r="J48" s="41"/>
      <c r="K48" s="41"/>
      <c r="L48" s="41"/>
      <c r="M48" s="41"/>
      <c r="N48" s="41"/>
      <c r="O48" s="41"/>
      <c r="P48" s="41"/>
      <c r="Q48" s="42"/>
    </row>
  </sheetData>
  <mergeCells count="2">
    <mergeCell ref="B4:D6"/>
    <mergeCell ref="I4:Q48"/>
  </mergeCells>
  <dataValidations count="1">
    <dataValidation type="list" allowBlank="1" showInputMessage="1" showErrorMessage="1" sqref="D11:D17" xr:uid="{ECB2B644-6B88-4AC1-B690-16CFFD6FBCFC}">
      <formula1>$F$11:$F$12</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6C2FC-ED4B-41C8-9DBF-A226B7CAAF98}">
  <dimension ref="B4:Q38"/>
  <sheetViews>
    <sheetView workbookViewId="0">
      <selection activeCell="D21" sqref="D21"/>
    </sheetView>
  </sheetViews>
  <sheetFormatPr defaultColWidth="8.90625" defaultRowHeight="14.5" x14ac:dyDescent="0.35"/>
  <cols>
    <col min="1" max="1" width="8.90625" style="14"/>
    <col min="2" max="2" width="31.453125" style="19" bestFit="1" customWidth="1"/>
    <col min="3" max="3" width="22.6328125" style="19" bestFit="1" customWidth="1"/>
    <col min="4" max="4" width="32.08984375" style="14" bestFit="1" customWidth="1"/>
    <col min="5" max="6" width="8.90625" style="14" hidden="1" customWidth="1"/>
    <col min="7" max="16384" width="8.90625" style="14"/>
  </cols>
  <sheetData>
    <row r="4" spans="2:17" x14ac:dyDescent="0.35">
      <c r="B4" s="23" t="s">
        <v>30</v>
      </c>
      <c r="C4" s="24"/>
      <c r="D4" s="24"/>
      <c r="I4" s="25" t="s">
        <v>29</v>
      </c>
      <c r="J4" s="26"/>
      <c r="K4" s="26"/>
      <c r="L4" s="26"/>
      <c r="M4" s="26"/>
      <c r="N4" s="26"/>
      <c r="O4" s="26"/>
      <c r="P4" s="26"/>
      <c r="Q4" s="27"/>
    </row>
    <row r="5" spans="2:17" x14ac:dyDescent="0.35">
      <c r="B5" s="24"/>
      <c r="C5" s="24"/>
      <c r="D5" s="24"/>
      <c r="I5" s="28"/>
      <c r="J5" s="29"/>
      <c r="K5" s="29"/>
      <c r="L5" s="29"/>
      <c r="M5" s="29"/>
      <c r="N5" s="29"/>
      <c r="O5" s="29"/>
      <c r="P5" s="29"/>
      <c r="Q5" s="30"/>
    </row>
    <row r="6" spans="2:17" x14ac:dyDescent="0.35">
      <c r="I6" s="28"/>
      <c r="J6" s="29"/>
      <c r="K6" s="29"/>
      <c r="L6" s="29"/>
      <c r="M6" s="29"/>
      <c r="N6" s="29"/>
      <c r="O6" s="29"/>
      <c r="P6" s="29"/>
      <c r="Q6" s="30"/>
    </row>
    <row r="7" spans="2:17" x14ac:dyDescent="0.35">
      <c r="B7" s="5" t="s">
        <v>7</v>
      </c>
      <c r="C7" s="18" t="e">
        <f>SUM('Problem 2 Length of retirement'!C21)</f>
        <v>#DIV/0!</v>
      </c>
      <c r="I7" s="28"/>
      <c r="J7" s="29"/>
      <c r="K7" s="29"/>
      <c r="L7" s="29"/>
      <c r="M7" s="29"/>
      <c r="N7" s="29"/>
      <c r="O7" s="29"/>
      <c r="P7" s="29"/>
      <c r="Q7" s="30"/>
    </row>
    <row r="8" spans="2:17" x14ac:dyDescent="0.35">
      <c r="I8" s="28"/>
      <c r="J8" s="29"/>
      <c r="K8" s="29"/>
      <c r="L8" s="29"/>
      <c r="M8" s="29"/>
      <c r="N8" s="29"/>
      <c r="O8" s="29"/>
      <c r="P8" s="29"/>
      <c r="Q8" s="30"/>
    </row>
    <row r="9" spans="2:17" x14ac:dyDescent="0.35">
      <c r="B9" s="5" t="s">
        <v>23</v>
      </c>
      <c r="C9" s="5" t="s">
        <v>26</v>
      </c>
      <c r="D9" s="5" t="s">
        <v>20</v>
      </c>
      <c r="I9" s="28"/>
      <c r="J9" s="29"/>
      <c r="K9" s="29"/>
      <c r="L9" s="29"/>
      <c r="M9" s="29"/>
      <c r="N9" s="29"/>
      <c r="O9" s="29"/>
      <c r="P9" s="29"/>
      <c r="Q9" s="30"/>
    </row>
    <row r="10" spans="2:17" x14ac:dyDescent="0.35">
      <c r="B10" s="20">
        <v>0.5</v>
      </c>
      <c r="C10" s="7">
        <v>1.2999999999999999E-2</v>
      </c>
      <c r="D10" s="21" t="s">
        <v>17</v>
      </c>
      <c r="E10" s="14">
        <f>IF(D10="yes",0.013,0)</f>
        <v>0</v>
      </c>
      <c r="F10" s="14" t="s">
        <v>16</v>
      </c>
      <c r="I10" s="28"/>
      <c r="J10" s="29"/>
      <c r="K10" s="29"/>
      <c r="L10" s="29"/>
      <c r="M10" s="29"/>
      <c r="N10" s="29"/>
      <c r="O10" s="29"/>
      <c r="P10" s="29"/>
      <c r="Q10" s="30"/>
    </row>
    <row r="11" spans="2:17" x14ac:dyDescent="0.35">
      <c r="B11" s="20">
        <v>0.6</v>
      </c>
      <c r="C11" s="7">
        <v>0.01</v>
      </c>
      <c r="D11" s="21" t="s">
        <v>17</v>
      </c>
      <c r="E11" s="14">
        <f>IF(D11="yes",0.01,0)</f>
        <v>0</v>
      </c>
      <c r="F11" s="14" t="s">
        <v>17</v>
      </c>
      <c r="I11" s="28"/>
      <c r="J11" s="29"/>
      <c r="K11" s="29"/>
      <c r="L11" s="29"/>
      <c r="M11" s="29"/>
      <c r="N11" s="29"/>
      <c r="O11" s="29"/>
      <c r="P11" s="29"/>
      <c r="Q11" s="30"/>
    </row>
    <row r="12" spans="2:17" x14ac:dyDescent="0.35">
      <c r="B12" s="20">
        <v>0.7</v>
      </c>
      <c r="C12" s="7">
        <v>8.0000000000000002E-3</v>
      </c>
      <c r="D12" s="21" t="s">
        <v>17</v>
      </c>
      <c r="E12" s="14">
        <f>IF(D12="yes",0.008,0)</f>
        <v>0</v>
      </c>
      <c r="I12" s="28"/>
      <c r="J12" s="29"/>
      <c r="K12" s="29"/>
      <c r="L12" s="29"/>
      <c r="M12" s="29"/>
      <c r="N12" s="29"/>
      <c r="O12" s="29"/>
      <c r="P12" s="29"/>
      <c r="Q12" s="30"/>
    </row>
    <row r="13" spans="2:17" x14ac:dyDescent="0.35">
      <c r="B13" s="20">
        <v>0.8</v>
      </c>
      <c r="C13" s="7">
        <v>5.0000000000000001E-3</v>
      </c>
      <c r="D13" s="21" t="s">
        <v>17</v>
      </c>
      <c r="E13" s="14">
        <f>IF(D13="yes",0.005,0)</f>
        <v>0</v>
      </c>
      <c r="I13" s="28"/>
      <c r="J13" s="29"/>
      <c r="K13" s="29"/>
      <c r="L13" s="29"/>
      <c r="M13" s="29"/>
      <c r="N13" s="29"/>
      <c r="O13" s="29"/>
      <c r="P13" s="29"/>
      <c r="Q13" s="30"/>
    </row>
    <row r="14" spans="2:17" x14ac:dyDescent="0.35">
      <c r="B14" s="20">
        <v>0.85</v>
      </c>
      <c r="C14" s="7">
        <v>3.0000000000000001E-3</v>
      </c>
      <c r="D14" s="21" t="s">
        <v>17</v>
      </c>
      <c r="E14" s="14">
        <f>IF(D14="yes",0.003,0)</f>
        <v>0</v>
      </c>
      <c r="I14" s="28"/>
      <c r="J14" s="29"/>
      <c r="K14" s="29"/>
      <c r="L14" s="29"/>
      <c r="M14" s="29"/>
      <c r="N14" s="29"/>
      <c r="O14" s="29"/>
      <c r="P14" s="29"/>
      <c r="Q14" s="30"/>
    </row>
    <row r="15" spans="2:17" x14ac:dyDescent="0.35">
      <c r="B15" s="20">
        <v>0.9</v>
      </c>
      <c r="C15" s="7">
        <v>0</v>
      </c>
      <c r="D15" s="21" t="s">
        <v>17</v>
      </c>
      <c r="E15" s="14">
        <f>IF(D15="yes",0,0)</f>
        <v>0</v>
      </c>
      <c r="I15" s="28"/>
      <c r="J15" s="29"/>
      <c r="K15" s="29"/>
      <c r="L15" s="29"/>
      <c r="M15" s="29"/>
      <c r="N15" s="29"/>
      <c r="O15" s="29"/>
      <c r="P15" s="29"/>
      <c r="Q15" s="30"/>
    </row>
    <row r="16" spans="2:17" x14ac:dyDescent="0.35">
      <c r="B16" s="20">
        <v>1</v>
      </c>
      <c r="C16" s="7">
        <v>-1.6E-2</v>
      </c>
      <c r="D16" s="21" t="s">
        <v>17</v>
      </c>
      <c r="E16" s="14">
        <f>IF(D16="yes",-0.016,0)</f>
        <v>0</v>
      </c>
      <c r="I16" s="28"/>
      <c r="J16" s="29"/>
      <c r="K16" s="29"/>
      <c r="L16" s="29"/>
      <c r="M16" s="29"/>
      <c r="N16" s="29"/>
      <c r="O16" s="29"/>
      <c r="P16" s="29"/>
      <c r="Q16" s="30"/>
    </row>
    <row r="17" spans="2:17" x14ac:dyDescent="0.35">
      <c r="E17" s="14">
        <f>SUM(E10:E16)</f>
        <v>0</v>
      </c>
      <c r="I17" s="28"/>
      <c r="J17" s="29"/>
      <c r="K17" s="29"/>
      <c r="L17" s="29"/>
      <c r="M17" s="29"/>
      <c r="N17" s="29"/>
      <c r="O17" s="29"/>
      <c r="P17" s="29"/>
      <c r="Q17" s="30"/>
    </row>
    <row r="18" spans="2:17" x14ac:dyDescent="0.35">
      <c r="I18" s="28"/>
      <c r="J18" s="29"/>
      <c r="K18" s="29"/>
      <c r="L18" s="29"/>
      <c r="M18" s="29"/>
      <c r="N18" s="29"/>
      <c r="O18" s="29"/>
      <c r="P18" s="29"/>
      <c r="Q18" s="30"/>
    </row>
    <row r="19" spans="2:17" x14ac:dyDescent="0.35">
      <c r="B19" s="5" t="s">
        <v>18</v>
      </c>
      <c r="C19" s="7">
        <f>SUM(E17)</f>
        <v>0</v>
      </c>
      <c r="I19" s="28"/>
      <c r="J19" s="29"/>
      <c r="K19" s="29"/>
      <c r="L19" s="29"/>
      <c r="M19" s="29"/>
      <c r="N19" s="29"/>
      <c r="O19" s="29"/>
      <c r="P19" s="29"/>
      <c r="Q19" s="30"/>
    </row>
    <row r="20" spans="2:17" x14ac:dyDescent="0.35">
      <c r="B20" s="5" t="s">
        <v>19</v>
      </c>
      <c r="C20" s="18" t="e">
        <f>SUM(C7+C19)</f>
        <v>#DIV/0!</v>
      </c>
      <c r="I20" s="28"/>
      <c r="J20" s="29"/>
      <c r="K20" s="29"/>
      <c r="L20" s="29"/>
      <c r="M20" s="29"/>
      <c r="N20" s="29"/>
      <c r="O20" s="29"/>
      <c r="P20" s="29"/>
      <c r="Q20" s="30"/>
    </row>
    <row r="21" spans="2:17" x14ac:dyDescent="0.35">
      <c r="I21" s="28"/>
      <c r="J21" s="29"/>
      <c r="K21" s="29"/>
      <c r="L21" s="29"/>
      <c r="M21" s="29"/>
      <c r="N21" s="29"/>
      <c r="O21" s="29"/>
      <c r="P21" s="29"/>
      <c r="Q21" s="30"/>
    </row>
    <row r="22" spans="2:17" x14ac:dyDescent="0.35">
      <c r="B22" s="5" t="s">
        <v>21</v>
      </c>
      <c r="C22" s="12">
        <f>SUM('Problem 1 Inflation'!D27)</f>
        <v>0</v>
      </c>
      <c r="I22" s="28"/>
      <c r="J22" s="29"/>
      <c r="K22" s="29"/>
      <c r="L22" s="29"/>
      <c r="M22" s="29"/>
      <c r="N22" s="29"/>
      <c r="O22" s="29"/>
      <c r="P22" s="29"/>
      <c r="Q22" s="30"/>
    </row>
    <row r="23" spans="2:17" x14ac:dyDescent="0.35">
      <c r="I23" s="28"/>
      <c r="J23" s="29"/>
      <c r="K23" s="29"/>
      <c r="L23" s="29"/>
      <c r="M23" s="29"/>
      <c r="N23" s="29"/>
      <c r="O23" s="29"/>
      <c r="P23" s="29"/>
      <c r="Q23" s="30"/>
    </row>
    <row r="24" spans="2:17" x14ac:dyDescent="0.35">
      <c r="B24" s="5" t="s">
        <v>22</v>
      </c>
      <c r="C24" s="12" t="e">
        <f>SUM(C22/C20)</f>
        <v>#DIV/0!</v>
      </c>
      <c r="I24" s="28"/>
      <c r="J24" s="29"/>
      <c r="K24" s="29"/>
      <c r="L24" s="29"/>
      <c r="M24" s="29"/>
      <c r="N24" s="29"/>
      <c r="O24" s="29"/>
      <c r="P24" s="29"/>
      <c r="Q24" s="30"/>
    </row>
    <row r="25" spans="2:17" x14ac:dyDescent="0.35">
      <c r="I25" s="28"/>
      <c r="J25" s="29"/>
      <c r="K25" s="29"/>
      <c r="L25" s="29"/>
      <c r="M25" s="29"/>
      <c r="N25" s="29"/>
      <c r="O25" s="29"/>
      <c r="P25" s="29"/>
      <c r="Q25" s="30"/>
    </row>
    <row r="26" spans="2:17" x14ac:dyDescent="0.35">
      <c r="I26" s="28"/>
      <c r="J26" s="29"/>
      <c r="K26" s="29"/>
      <c r="L26" s="29"/>
      <c r="M26" s="29"/>
      <c r="N26" s="29"/>
      <c r="O26" s="29"/>
      <c r="P26" s="29"/>
      <c r="Q26" s="30"/>
    </row>
    <row r="27" spans="2:17" x14ac:dyDescent="0.35">
      <c r="I27" s="28"/>
      <c r="J27" s="29"/>
      <c r="K27" s="29"/>
      <c r="L27" s="29"/>
      <c r="M27" s="29"/>
      <c r="N27" s="29"/>
      <c r="O27" s="29"/>
      <c r="P27" s="29"/>
      <c r="Q27" s="30"/>
    </row>
    <row r="28" spans="2:17" x14ac:dyDescent="0.35">
      <c r="I28" s="28"/>
      <c r="J28" s="29"/>
      <c r="K28" s="29"/>
      <c r="L28" s="29"/>
      <c r="M28" s="29"/>
      <c r="N28" s="29"/>
      <c r="O28" s="29"/>
      <c r="P28" s="29"/>
      <c r="Q28" s="30"/>
    </row>
    <row r="29" spans="2:17" x14ac:dyDescent="0.35">
      <c r="I29" s="28"/>
      <c r="J29" s="29"/>
      <c r="K29" s="29"/>
      <c r="L29" s="29"/>
      <c r="M29" s="29"/>
      <c r="N29" s="29"/>
      <c r="O29" s="29"/>
      <c r="P29" s="29"/>
      <c r="Q29" s="30"/>
    </row>
    <row r="30" spans="2:17" x14ac:dyDescent="0.35">
      <c r="I30" s="28"/>
      <c r="J30" s="29"/>
      <c r="K30" s="29"/>
      <c r="L30" s="29"/>
      <c r="M30" s="29"/>
      <c r="N30" s="29"/>
      <c r="O30" s="29"/>
      <c r="P30" s="29"/>
      <c r="Q30" s="30"/>
    </row>
    <row r="31" spans="2:17" x14ac:dyDescent="0.35">
      <c r="I31" s="28"/>
      <c r="J31" s="29"/>
      <c r="K31" s="29"/>
      <c r="L31" s="29"/>
      <c r="M31" s="29"/>
      <c r="N31" s="29"/>
      <c r="O31" s="29"/>
      <c r="P31" s="29"/>
      <c r="Q31" s="30"/>
    </row>
    <row r="32" spans="2:17" x14ac:dyDescent="0.35">
      <c r="I32" s="28"/>
      <c r="J32" s="29"/>
      <c r="K32" s="29"/>
      <c r="L32" s="29"/>
      <c r="M32" s="29"/>
      <c r="N32" s="29"/>
      <c r="O32" s="29"/>
      <c r="P32" s="29"/>
      <c r="Q32" s="30"/>
    </row>
    <row r="33" spans="9:17" x14ac:dyDescent="0.35">
      <c r="I33" s="28"/>
      <c r="J33" s="29"/>
      <c r="K33" s="29"/>
      <c r="L33" s="29"/>
      <c r="M33" s="29"/>
      <c r="N33" s="29"/>
      <c r="O33" s="29"/>
      <c r="P33" s="29"/>
      <c r="Q33" s="30"/>
    </row>
    <row r="34" spans="9:17" x14ac:dyDescent="0.35">
      <c r="I34" s="28"/>
      <c r="J34" s="29"/>
      <c r="K34" s="29"/>
      <c r="L34" s="29"/>
      <c r="M34" s="29"/>
      <c r="N34" s="29"/>
      <c r="O34" s="29"/>
      <c r="P34" s="29"/>
      <c r="Q34" s="30"/>
    </row>
    <row r="35" spans="9:17" x14ac:dyDescent="0.35">
      <c r="I35" s="28"/>
      <c r="J35" s="29"/>
      <c r="K35" s="29"/>
      <c r="L35" s="29"/>
      <c r="M35" s="29"/>
      <c r="N35" s="29"/>
      <c r="O35" s="29"/>
      <c r="P35" s="29"/>
      <c r="Q35" s="30"/>
    </row>
    <row r="36" spans="9:17" x14ac:dyDescent="0.35">
      <c r="I36" s="31"/>
      <c r="J36" s="32"/>
      <c r="K36" s="32"/>
      <c r="L36" s="32"/>
      <c r="M36" s="32"/>
      <c r="N36" s="32"/>
      <c r="O36" s="32"/>
      <c r="P36" s="32"/>
      <c r="Q36" s="33"/>
    </row>
    <row r="37" spans="9:17" x14ac:dyDescent="0.35">
      <c r="I37" s="31"/>
      <c r="J37" s="32"/>
      <c r="K37" s="32"/>
      <c r="L37" s="32"/>
      <c r="M37" s="32"/>
      <c r="N37" s="32"/>
      <c r="O37" s="32"/>
      <c r="P37" s="32"/>
      <c r="Q37" s="33"/>
    </row>
    <row r="38" spans="9:17" x14ac:dyDescent="0.35">
      <c r="I38" s="34"/>
      <c r="J38" s="35"/>
      <c r="K38" s="35"/>
      <c r="L38" s="35"/>
      <c r="M38" s="35"/>
      <c r="N38" s="35"/>
      <c r="O38" s="35"/>
      <c r="P38" s="35"/>
      <c r="Q38" s="36"/>
    </row>
  </sheetData>
  <mergeCells count="2">
    <mergeCell ref="B4:D5"/>
    <mergeCell ref="I4:Q38"/>
  </mergeCells>
  <dataValidations count="1">
    <dataValidation type="list" allowBlank="1" showInputMessage="1" showErrorMessage="1" sqref="D10:D16" xr:uid="{8FFFE02D-FFAD-4300-9120-A048ECADC8EF}">
      <formula1>$F$10:$F$11</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Problem 1 Inflation</vt:lpstr>
      <vt:lpstr>Problem 2 Length of retirement</vt:lpstr>
      <vt:lpstr>Problem 3 Certainty of outcomes</vt:lpstr>
    </vt:vector>
  </TitlesOfParts>
  <Company>Morningstar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Lamonica</dc:creator>
  <cp:lastModifiedBy>Mark Lamonica</cp:lastModifiedBy>
  <dcterms:created xsi:type="dcterms:W3CDTF">2024-06-02T00:27:27Z</dcterms:created>
  <dcterms:modified xsi:type="dcterms:W3CDTF">2026-09-04T03:00:05Z</dcterms:modified>
</cp:coreProperties>
</file>